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.1." sheetId="2" r:id="rId2"/>
    <sheet name="SO 000.2." sheetId="3" r:id="rId3"/>
    <sheet name="SO 135.1" sheetId="4" r:id="rId4"/>
    <sheet name="SO 135.2" sheetId="5" r:id="rId5"/>
    <sheet name="SO 184" sheetId="6" r:id="rId6"/>
    <sheet name="SO 801" sheetId="7" r:id="rId7"/>
  </sheets>
  <definedNames/>
  <calcPr/>
  <webPublishing/>
</workbook>
</file>

<file path=xl/sharedStrings.xml><?xml version="1.0" encoding="utf-8"?>
<sst xmlns="http://schemas.openxmlformats.org/spreadsheetml/2006/main" count="1540" uniqueCount="381">
  <si>
    <t>Firma: MDS projekt s.r.o.</t>
  </si>
  <si>
    <t>Rekapitulace ceny</t>
  </si>
  <si>
    <t>Stavba: 1787-18-3 - Mělice – chodník podél III/32220 ve směru na Lohenice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</si>
  <si>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</si>
  <si>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</si>
  <si>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</si>
  <si>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</si>
  <si>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</si>
  <si>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</si>
  <si>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</si>
  <si>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</si>
  <si>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</si>
  <si>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</si>
  <si>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</si>
  <si>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</si>
  <si>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1787-18-3</t>
  </si>
  <si>
    <t>Mělice – chodník podél III/32220 ve směru na Lohenice</t>
  </si>
  <si>
    <t>O</t>
  </si>
  <si>
    <t>Rozpočet:</t>
  </si>
  <si>
    <t>0,00</t>
  </si>
  <si>
    <t>15,00</t>
  </si>
  <si>
    <t>21,00</t>
  </si>
  <si>
    <t>3</t>
  </si>
  <si>
    <t>2</t>
  </si>
  <si>
    <t>SO 000.1.</t>
  </si>
  <si>
    <t>Vedlejší a ostatní náklady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</si>
  <si>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</si>
  <si>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</si>
  <si>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</si>
  <si>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</si>
  <si>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</si>
  <si>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</si>
  <si>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</si>
  <si>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</si>
  <si>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</si>
  <si>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</si>
  <si>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</si>
  <si>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</si>
  <si>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</si>
  <si>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</si>
  <si>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</si>
  <si>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</si>
  <si>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</si>
  <si>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</si>
  <si>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</si>
  <si>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</si>
  <si>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</si>
  <si>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</si>
  <si>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</si>
  <si>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HM</t>
  </si>
  <si>
    <t>PP</t>
  </si>
  <si>
    <t>PROVIZORNÍ CENA  
cena za zaměření skutečného provedení stavby výškopisné i polohopisné ve 4 vyhotoveních (grafika + cd)</t>
  </si>
  <si>
    <t>VV</t>
  </si>
  <si>
    <t>zaměření skutečného provedení stavby na objekty SO 135, SO 432, SO 801.  
Celkem 3,0 =3,000 [A] hm</t>
  </si>
  <si>
    <t>02944</t>
  </si>
  <si>
    <t>OSTAT POŽADAVKY - DOKUMENTACE SKUTEČ PROVEDENÍ V DIGIT FORMĚ</t>
  </si>
  <si>
    <t>KPL</t>
  </si>
  <si>
    <t>dokumentace skutečného provedení stavby na objekty SO 135, SO 432, SO 801. 
1=1,000 [A]</t>
  </si>
  <si>
    <t>03100</t>
  </si>
  <si>
    <t>ZAŘÍZENÍ STAVENIŠTĚ - ZŘÍZENÍ, PROVOZ, DEMONTÁŽ</t>
  </si>
  <si>
    <t>Zřízení a odstranění staveniště včetně jeho oplocení, zajištění vstupů do nemovitostí pomocí lávek a provizorních sjezdů na objekty SO 135, SO 432, SO 801: 1=1,000 [A]</t>
  </si>
  <si>
    <t>SO 000.2.</t>
  </si>
  <si>
    <t>Vedlejší a ostatní náklady - neuznatelné náklady</t>
  </si>
  <si>
    <t>02730</t>
  </si>
  <si>
    <t>POMOC PRÁCE ZŘÍZ NEBO ZAJIŠŤ OCHRANU INŽENÝRSKÝCH SÍTÍ</t>
  </si>
  <si>
    <t>Vytyčení sítí, případné kopané sondy, zajištění před stavebními pracemi po dobu výstavby na objekty SO 135, SO 432, SO 801. 
Zahrnuje náklady na veškeré nutné ochrany a oprávněně požadovaná opatření vlastníkem dotčené inženýrské sítě a případné další související práce na obnažených nebo jiným způsobem dotčených inženýrských sítí. 
1=1,000 [A]</t>
  </si>
  <si>
    <t>Geodetické práce pro vytyčení stavby a  provádění stavby na objekty SO 135, SO 432, SO 801.  
Celkem 3,0 =3,000 [A] hm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</si>
  <si>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</si>
  <si>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</si>
  <si>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 a objekty inženýrských sítí (v zájmovém prostoru). Projednání pasportizace provedené před zahájením prací. Následně pasportizace po dokončení akce s projednáním a prokázáním  stavů konstrukcí, objektů a pozemků před a po akci.</t>
  </si>
  <si>
    <t>Celkem pasportizace včetně kompletní dokumentace v tištěné podobě a předání na CD, případně počet a rozsah dle smlouvy o dílo mezi objednatelem a dodavatelem. 1=1,000 [A]</t>
  </si>
  <si>
    <t>SO 135.1</t>
  </si>
  <si>
    <t>Chodníky - uznatelné náklady</t>
  </si>
  <si>
    <t>014102</t>
  </si>
  <si>
    <t>POPLATKY ZA SKLÁDKU</t>
  </si>
  <si>
    <t>T</t>
  </si>
  <si>
    <t>Poplatky za uložení zemin a přebytků výkopku.  
položka 12110-použití ornice So 135.2.: (74,95-46,52)=28,430 [A] 
položka 12373A:  56,320=56,320 [B] 
položka 12373B:  58,705=58,705 [C] 
položka 12373C:  104,925=104,925 [D] 
položka 13273: 156,268=156,268 [E] 
položka 212635: 53,75=53,750 [F] 
položka 17130: -22,50=-22,500 [G] 
položka 17511: -93,266=-93,266 [H] 
Celkem: A+B+C+D+E+F+G+H=342,632 [I] m2 
Celkem: I*2,0=685,264 [J] t</t>
  </si>
  <si>
    <t>014132</t>
  </si>
  <si>
    <t>POPLATKY ZA SKLÁDKU TYP S-NO (NEBEZPEČNÝ ODPAD)</t>
  </si>
  <si>
    <t>Poplatky za uložení nebezpečného odpadu.  
celkem položka 11333: 29,59*2,2=65,098 [A]</t>
  </si>
  <si>
    <t>Zemní práce</t>
  </si>
  <si>
    <t>11333</t>
  </si>
  <si>
    <t>ODSTRANĚNÍ PODKLADU ZPEVNĚNÝCH PLOCH S ASFALT POJIVEM</t>
  </si>
  <si>
    <t>M3</t>
  </si>
  <si>
    <t>vč. odvozu na trvalou skládku v dodavatelem definované vzálenosti 
rýha š. 0,5m pro umístění silniční obruby a uličních vpustí: 
plocha ozn 4  (šířka 0,25) x 2= šířka 0,5m x tl. 0,11m: 2*0,11*(6,0+7,0+4,0+12,0+11,0+5,0+3,0+7,0+11,0+18,0+6,0+5,0+1,0) =21,120 [A] 
plocha ozn 3 x tl. 0,11m : 0,11*(2,0+9,0+2,0+2,0+6,0+2,0+2,0+6,0+7,0+2,0+2,0+2,0)=4,840 [B] 
plocha vozovky v km 0,060-0,100 větev A vlevo: 0,11*17,0=1,870 [C]  
sjezd v km 0,165 větev B: 0,11*16,0=1,760 [D] 
Celkem: A+B+C+D=29,590 [E] m3</t>
  </si>
  <si>
    <t>12110</t>
  </si>
  <si>
    <t>SEJMUTÍ ORNICE NEBO LESNÍ PŮDY</t>
  </si>
  <si>
    <t>vč. odvozu a uložení na dočasnou skládku v dodavatelem definované vzdálenosti 
sejmutí humozní vrstvy pod chodníky tl. 0,1m: 
plocha chodníku ozn.1: (27,0+24,0+26,0+37,0+27,0+14,0+20,0+15,0+21,0+69,0+80,0+29,0+26,0) =415,000 [A] m2 
mínus plochy vstupu do nemovitostí: tl. 60mm: -(1,1+1,3+1,2)=-3,600 [B] m2 
plocha vjezdů ozn.2: (9,0+8,0+26,0+6,0+9,0+12,0+11,0+16,0+15,0)=112,000 [C] m2 
mínus plochy sjezdů širších než chodník: -(12,0+4,0+3,5+6,5+6,9)=-32,900 [D] m2 
šířka 1,0m za záhonovou obrubou ozn. B: 14,0+6,0+3,0+14,0+21,0+32,0+31,0+88,0+109,0=318,000 [E] m2 
mínus plochy asfaltu a šterku: -(26,0+17,0+16,0)=-59,000 [F] m2 
Celkem: A+B+C+D+E+F=749,500 [G] m2 
Celkem 0,1*G=74,950 [H] m3</t>
  </si>
  <si>
    <t>12373</t>
  </si>
  <si>
    <t>A</t>
  </si>
  <si>
    <t>ODKOP PRO SPOD STAVBU SILNIC A ŽELEZNIC TŘ. I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</si>
  <si>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rýha š. 0,5m pro umístění silniční obruby a uličních vpustí: 
plocha ozn 4  (šířka 0,25) x 2= šířka 0,5m x tl. 0,20m uznatelné: 2*0,20*(6,0+7,0+4,0+12,0+11,0+5,0+3,0+7,0+11,0+18,0+6,0+5,0+1,0) =38,400 [A] 
plocha ozn 3 x tl. 0,33m   uznatelné : 0,33*(2,0+9,0+2,0+2,0+6,0+2,0+2,0+6,0+7,0+2,0+2,0+2,0)=14,520 [B] 
plocha vozovky v km 0,060-0,100 větev A tl. 0,20 : 0,2*17,0=3,400 [C]  
Celkem: A+B+C=56,320 [D] m3</t>
  </si>
  <si>
    <t>B</t>
  </si>
  <si>
    <t>vč. odvozu a uložení na trvalou skládku v dodavatelem definované vzdálenosti 
odstranění zeminy pod chodníky v zeleni: 
plocha chodníku ozn.1 tl. 0,05m:  0,05*(27,0+24,0+26,0+37,0+27,0+14,0+20,0+15,0+21,0+69,0+80,0+29,0+26,0) =20,750 [A] m3 
mínus plochy vstupu do nemovitostí: tl. 60mm: -0,05*(1,1+1,3+1,2)=-0,180 [B] m3 
plocha vjezdů ozn.2 tl. 0,35m : 0,35*(9,0+8,0+26,0+6,0+9,0+12,0+11,0+16,0+15,0)=39,200 [C] m3 
mínus plochy sjezdů širších než chodník: -0,35*(12,0+4,0+3,5+6,5+6,9)=-11,515 [D] m3 
šířka 1,0m za záhonovou obrubou ozn. B tl. 0,05m: 0,05*(14,0+6,0+3,0+14,0+21,0+32,0+31,0+88,0)=10,450 [E] m3 
Celkem: A+B+C+D+E=58,705 [F] m3</t>
  </si>
  <si>
    <t>7</t>
  </si>
  <si>
    <t>C</t>
  </si>
  <si>
    <t>vč. odvozu a uložení na trvalou skládku v dodavatelem definované vzdálenosti 
sanace podloží,  odstranění zeminy v místech sanací pod chodníky v zeleni: 
plocha chodníku ozn.1 tl. 0,15m:  0,15*(27,0+24,0+26,0+37,0+27,0+14,0+20,0+15,0+21,0+69,0+80,0+29,0+26,0) =62,250 [A] m3 
mínus plochy vstupu do nemovitostí: tl. 60mm: -0,15*(1,1+1,3+1,2)=-0,540 [B] m3 
plocha vjezdů ozn.2 tl. 0,15m : 0,15*(9,0+8,0+26,0+6,0+9,0+12,0+11,0+16,0+15,0)=16,800 [C] m3 
mínus plochy sjezdů širších než chodník: -0,15*(12,0+4,0+3,5+6,5+6,9)=-4,935 [D] m3 
šířka 1,0m za záhonovou obrubou ozn. B tl. 0,15m: 0,15*(14,0+6,0+3,0+14,0+21,0+32,0+31,0+88,0)=31,350 [E] m3 
Celkem: A+B+C+D+E=104,925 [F] m3</t>
  </si>
  <si>
    <t>8</t>
  </si>
  <si>
    <t>12573</t>
  </si>
  <si>
    <t>VYKOPÁVKY ZE ZEMNÍKŮ A SKLÁDEK TŘ. I</t>
  </si>
  <si>
    <t>položka 17130: 22,50=22,500 [A] 
položka 17511: 93,266=93,266 [B] 
Celkem: A+B=115,766 [C] m3</t>
  </si>
  <si>
    <t>13273</t>
  </si>
  <si>
    <t>HLOUBENÍ RÝH ŠÍŘ DO 2M PAŽ I NEPAŽ TŘ. I</t>
  </si>
  <si>
    <t>vč. odvozu a uložení na trvalou skládku v dodavatelem definované vzdálenosti 
rýhy pro uliční vpusti: počet vpustí hloubky 1,0m: počet * hl. 0,7 m prům. š. 1,85*1,85m: 7*0,7*(1,85*1,85)=16,770 [A] m3 
rýhy pro uliční vpusti: počet vpustí hloubky 1,3m: počet * hl. 1,0 m prům. š. 1,85*1,85m: 7*1,0*(1,85*1,85)=23,958 [B] m3 
rýhy pro revizní šachty: počet šachet hloubky 1,3m: počet * hl. 1,0 m prům. š. 1,85*1,85m: 4*1,0*(1,85*1,85)=13,690 [C] m3 
rýhy pro příčné překopy trativo * hl. 1,0* šířka 1,0m: (14,0+6,0)*1,0*1,0=20,000 [D] m3 
rýhy pro drenážní trativod š. 0,5* výška 0,4 * délka: 0,5*0,4*(30,0+14,0+4,0+3,0+9,0+10,0+27,0+2,0+20,0+2,0+15,0)=27,200 [E] m3 
rýhy pro drenážní trativod š. 0,5* výška 0,7 * délka: 0,5*0,7*(12,0+6,0+47,0+2,0+11,0+9,0+12,0)=34,650 [F] m3 
rýha příkopu pro uložení trativodu: 20*1,0*1,0=20,000 [G] m3 
Celkem: A+B+C+D+E+F+G=156,268 [H] m3</t>
  </si>
  <si>
    <t>17120</t>
  </si>
  <si>
    <t>ULOŽENÍ SYPANINY DO NÁSYPŮ A NA SKLÁDKY BEZ ZHUTNĚNÍ</t>
  </si>
  <si>
    <t>položka 12110: 74,95=74,950 [A] 
položka 12373A:  56,320=56,320 [B] 
položka 12373B:  58,705=58,705 [C] 
položka 12373C:  104,925=104,925 [D] 
položka 13273: 156,268=156,268 [E] 
položka 212635: 53,75=53,750 [F] 
Celkem: A+B+C+D+E+F=504,918 [G] m3</t>
  </si>
  <si>
    <t>11</t>
  </si>
  <si>
    <t>17130</t>
  </si>
  <si>
    <t>ULOŽENÍ SYPANINY DO NÁSYPŮ V AKTIVNÍ ZÓNĚ SE ZHUTNĚNÍM</t>
  </si>
  <si>
    <t>násypové těleso z odkopaného materiálu v km 0,090-0,135 větev B: 
průřezová plocha 0,5m2 x délka 45m: 0,5*45,0=22,500 [A] m3</t>
  </si>
  <si>
    <t>12</t>
  </si>
  <si>
    <t>17511</t>
  </si>
  <si>
    <t>OBSYP POTRUBÍ A OBJEKTŮ SE ZHUTNĚNÍM</t>
  </si>
  <si>
    <t>rýhy pro uliční vpusti: počet vpustí hloubky 1,0m: počet * hl. 0,55 m prům. š. 1,85*1,85m -(0,45*0,45)m: 7*0,55*(1,85*1,85-(0,45*0,45))=12,397 [A] m3 
rýhy pro uliční vpusti: počet vpustí hloubky 1,3m: počet * hl. 0,85 m prům. š. 1,85*1,85m -(0,45*0,45)m: 7*0,85*(1,85*1,85-(0,45*0,45))=19,159 [B] m3 
rýhy pro revizní šachty: počet šachet hloubky 1,3m: počet * hl. 0,85 m prům. š. 1,85*1,85m-(0,45*0,45)m: 4*0,85*(1,85*1,85-(0,45*0,45))=10,948 [C] m3 
rýhy pro příčné překopy trativo * hl. 1,0* šířka 1,0m: (14,0+6,0)*1,0*1,0=20,000 [D] m3 
rýhy pro drenážní trativod š. 0,5* výška 0,4 * délka: 0,5*0,4*(30,0+14,0+4,0+3,0+9,0+10,0+27,0+2,0+20,0+2,0+15,0)=27,200 [E] m3 
rýhy pro drenážní trativod š. 0,5* výška 0,7 * délka: 0,5*0,7*(12,0+6,0+47,0+2,0+11,0+9,0+12,0)=34,650 [F] m3 
Celkem: A+B+C+D+E+F=124,354 [G] m3 
Předpoklad 3/4 objemu bude z vyhloubeného materiálu: G*(3/4)=93,266 [H] m3</t>
  </si>
  <si>
    <t>13</t>
  </si>
  <si>
    <t>17581</t>
  </si>
  <si>
    <t>OBSYP POTRUBÍ A OBJEKTŮ Z NAKUPOVANÝCH MATERIÁLŮ</t>
  </si>
  <si>
    <t>rýhy pro uliční vpusti: počet vpustí hloubky 1,0m: počet * hl. 0,55 m prům. š. 1,85*1,85m -(0,45*0,45)m: 7*0,55*(1,85*1,85-(0,45*0,45))=12,397 [A] m3 
rýhy pro uliční vpusti: počet vpustí hloubky 1,3m: počet * hl. 0,85 m prům. š. 1,85*1,85m -(0,45*0,45)m: 7*0,85*(1,85*1,85-(0,45*0,45))=19,159 [B] m3 
rýhy pro revizní šachty: počet šachet hloubky 1,3m: počet * hl. 0,85 m prům. š. 1,85*1,85m-(0,45*0,45)m: 4*0,85*(1,85*1,85-(0,45*0,45))=10,948 [C] m3 
rýhy pro příčné překopy trativo * hl. 1,0* šířka 1,0m: (14,0+6,0)*1,0*1,0=20,000 [D] m3 
rýhy pro drenážní trativod š. 0,5* výška 0,4 * délka: 0,5*0,4*(30,0+14,0+4,0+3,0+9,0+10,0+27,0+2,0+20,0+2,0+15,0)=27,200 [E] m3 
rýhy pro drenážní trativod š. 0,5* výška 0,7 * délka: 0,5*0,7*(12,0+6,0+47,0+2,0+11,0+9,0+12,0)=34,650 [F] m3 
Celkem: A+B+C+D+E+F=124,354 [G] m3 
Předpoklad 1/4 objemu bude z nakupovaného materiálu: G*(1/4) =31,089 [H] m3</t>
  </si>
  <si>
    <t>14</t>
  </si>
  <si>
    <t>18110</t>
  </si>
  <si>
    <t>ÚPRAVA PLÁNĚ SE ZHUTNĚNÍM V HORNINĚ TŘ. I</t>
  </si>
  <si>
    <t>M2</t>
  </si>
  <si>
    <t>ozn.1: (27,0+24,0+26,0+37,0+27,0+14,0+20,0+15,0+21,0+69,0+80,0+29,0+26,0) =415,000 [A] m2 
mínus plochy vstupu do nemovitostí: tl. 60mm: -(1,1+1,3+1,2)=-3,600 [B] m2 
ozn.2: (9,0+8,0+26,0+6,0+9,0+12,0+11,0+16,0+15,0)=112,000 [C] m2 
mínus plochy sjezdů širších než chodník: -(12,0+4,0+3,5+6,5+6,9)=-32,900 [D] m2 
ozn 3: (2,0+9,0+2,0+2,0+6,0+2,0+2,0+6,0+7,0+2,0+2,0+2,0)=44,000 [E] m2 
ozn 4: (6,0+7,0+4,0+12,0+11,0+5,0+3,0+7,0+11,0+18,0+6,0+5,0+1,0)=96,000 [F] m2 
Celkem: A+B+C+D+E+F=630,500 [G] m2</t>
  </si>
  <si>
    <t>Základy</t>
  </si>
  <si>
    <t>15</t>
  </si>
  <si>
    <t>212645</t>
  </si>
  <si>
    <t>TRATIVODY KOMPL Z TRUB Z PLAST HM DN DO 200MM, RÝHA TŘ I</t>
  </si>
  <si>
    <t>M</t>
  </si>
  <si>
    <t>vsakovací drenážní trativod DN 200, tvrdá celoperforovaná troubaPE-HD SN 8 , hloubení rýhy 0,5x0,5m a zásyp kačírkem nebo praným štěrkem: 
30,0+14,0+4,0+3,0+9,0+10,0+12,0+6,0+47,0+2,0+11,0+9,0+12,0+27,0+2,0+20,0+2,0+15,0=235,000 [A] m 
(výkopek (235,0-14,0-6,0)*0,5*0,5=53,75m3 umístit na trvalou skládku)</t>
  </si>
  <si>
    <t>16</t>
  </si>
  <si>
    <t>21361</t>
  </si>
  <si>
    <t>DRENÁŽNÍ VRSTVY Z GEOTEXTILIE</t>
  </si>
  <si>
    <t>geotextílie na povrchu pro drenážní trativod šířky 2,0 m/m 
2,0*(30,0+14,0+4,0+3,0+9,0+10,0+12,0+6,0+47,0+2,0+11,0+9,0+12,0+27,0+2,0+20,0+2,0+15,0) =470,000 [A] m2</t>
  </si>
  <si>
    <t>Vodorovné konstrukce</t>
  </si>
  <si>
    <t>17</t>
  </si>
  <si>
    <t>45157</t>
  </si>
  <si>
    <t>PODKLADNÍ A VÝPLŇOVÉ VRSTVY Z KAMENIVA TĚŽENÉHO</t>
  </si>
  <si>
    <t>podélný trativod - příčné překopy silnice: (30,0+14,0+4,0+3,0+9,0+10,0+12,0+6,0+47,0+2,0+11,0+9,0+12,0+27,0+2,0+20,0+2,0+15,0-(14,0+6,0))*0,5*0,15=16,125 [A] m3 
příčné překopy silnice: (14,0+6,0)*1,0*0,15=3,000 [B] m3 
Celkem: A+B=19,125 [C] m3</t>
  </si>
  <si>
    <t>Komunikace</t>
  </si>
  <si>
    <t>18</t>
  </si>
  <si>
    <t>56143</t>
  </si>
  <si>
    <t>KAMENIVO ZPEVNĚNÉ CEMENTEM TL. DO 150MM</t>
  </si>
  <si>
    <t>vrstva SC C8/10  tl. 130 mm 
ozn 3: (2,0+9,0+2,0+2,0+6,0+2,0+2,0+6,0+7,0+2,0+2,0+2,0)=44,000 [A]</t>
  </si>
  <si>
    <t>19</t>
  </si>
  <si>
    <t>56333</t>
  </si>
  <si>
    <t>VOZOVKOVÉ VRSTVY ZE ŠTĚRKODRTI TL. DO 150MM</t>
  </si>
  <si>
    <t>Rozsah odečet  ploch dle grafického systému AutoCAD. 
vrstva ŠDa fr. 0-32 tl. 150 mm 
ozn.1: (27,0+24,0+26,0+37,0+27,0+14,0+20,0+15,0+21,0+69,0+80,0+29,0+26,0) =415,000 [A] m2 
mínus plochy vstupu do nemovitostí: tl. 60mm: -(1,1+1,3+1,2)=-3,600 [B] m2 
ozn.2, 2x plocha: 2* (9,0+8,0+26,0+6,0+9,0+12,0+11,0+16,0+15,0)=224,000 [C] m2 
mínus plochy sjezdů širších než chodník: -2*(12,0+4,0+3,5+6,5+6,9)=-65,800 [D] m2 
Celkem: A+B+C+D=569,600 [E] m2</t>
  </si>
  <si>
    <t>20</t>
  </si>
  <si>
    <t>sanace podloží chodníku, vrstva ŠDa fr. 0-32 tl. 150 mm 
ozn.1: (27,0+24,0+26,0+37,0+27,0+14,0+20,0+15,0+21,0+69,0+80,0+29,0+26,0) =415,000 [A] m2 
mínus plochy vstupu do nemovitostí: tl. 60mm: -(1,1+1,3+1,2)=-3,600 [B] m2 
ozn.2: (9,0+8,0+26,0+6,0+9,0+12,0+11,0+16,0+15,0)=112,000 [C] m2 
mínus plochy sjezdů širších než chodník: -(12,0+4,0+3,5+6,5+6,9)=-32,900 [D] m2 
Celkem: A+B+C+D=490,500 [E] m2</t>
  </si>
  <si>
    <t>21</t>
  </si>
  <si>
    <t>56334</t>
  </si>
  <si>
    <t>VOZOVKOVÉ VRSTVY ZE ŠTĚRKODRTI TL. DO 200MM</t>
  </si>
  <si>
    <t>Rozsah odečet  ploch dle grafického systému AutoCAD. 
vrstva ŠDa fr. 0-32 tl. 200 mm 
ozn 3: (2,0+9,0+2,0+2,0+6,0+2,0+2,0+6,0+7,0+2,0+2,0+2,0)=44,000 [A] m2</t>
  </si>
  <si>
    <t>22</t>
  </si>
  <si>
    <t>572123</t>
  </si>
  <si>
    <t>INFILTRAČNÍ POSTŘIK Z EMULZE DO 1,0KG/M2</t>
  </si>
  <si>
    <t>ozn 3: (2,0+9,0+2,0+2,0+6,0+2,0+2,0+6,0+7,0+2,0+2,0+2,0)=44,000 [A] m2</t>
  </si>
  <si>
    <t>23</t>
  </si>
  <si>
    <t>572214</t>
  </si>
  <si>
    <t>SPOJOVACÍ POSTŘIK Z MODIFIK EMULZE DO 0,5KG/M2</t>
  </si>
  <si>
    <t>ozn 3   2x: 2*(2,0+9,0+2,0+2,0+6,0+2,0+2,0+6,0+7,0+2,0+2,0+2,0)=88,000 [A] 
ozn 4 : (6,0+7,0+4,0+12,0+11,0+5,0+3,0+7,0+11,0+18,0+6,0+5,0+1,0)=96,000 [B] 
Celkem: A+B=184,000 [C] m3</t>
  </si>
  <si>
    <t>24</t>
  </si>
  <si>
    <t>574A04</t>
  </si>
  <si>
    <t>ASFALTOVÝ BETON PRO OBRUSNÉ VRSTVY ACO 11+, 11S</t>
  </si>
  <si>
    <t>Rozsah odečet  ploch dle grafického systému AutoCAD. 
ACO 11+   
ozn 3  tl. 0,04m: 0,04*(2,0+9,0+2,0+2,0+6,0+2,0+2,0+6,0+7,0+2,0+2,0+2,0)=1,760 [A] 
ozn 4 tl. 0,1m: 0,1*(6,0+7,0+4,0+12,0+11,0+5,0+3,0+7,0+11,0+18,0+6,0+5,0+1,0)=9,600 [B] 
Celkem: A+B=11,360 [C] m3</t>
  </si>
  <si>
    <t>25</t>
  </si>
  <si>
    <t>574C66</t>
  </si>
  <si>
    <t>ASFALTOVÝ BETON PRO LOŽNÍ VRSTVY ACL 16+, 16S TL. 70MM</t>
  </si>
  <si>
    <t>ACL 16+ tl. 70 mm 
ozn 3: (2,0+9,0+2,0+2,0+6,0+2,0+2,0+6,0+7,0+2,0+2,0+2,0)=44,000 [A] m2</t>
  </si>
  <si>
    <t>26</t>
  </si>
  <si>
    <t>582611</t>
  </si>
  <si>
    <t>KRYTY Z BETON DLAŽDIC SE ZÁMKEM ŠEDÝCH TL 60MM DO LOŽE Z KAM</t>
  </si>
  <si>
    <t>dlažba šedá v chodníku tl. 60 mm 200x100x60mm, do lože z drti tl. 30 mm: (celková plocha chodníků) - (varovné a signální pásy tl. 60mm):   
Bude použita dlažba bez zkosených hran, tedy bez fazety. 
konstrukce chodníku ozn. 1, plocha: 
ozn.1: (27,0+24,0+26,0+37,0+27,0+14,0+20,0+15,0+21,0+69,0+80,0+29,0+26,0)  -  ((2*0,6+2*0,6+3,4+0,6+2*0,6+3,4+3,4+2*0,6+3,6+3,4+2*0,6+2*0,6+4,4+3,4+3,4+2*0,6+2*0,6+3,6)*0,4)=398,120 [A] m2 
mínus plochy vstupu do nemovitostí: tl. 60mm: -(1,1+1,3+1,2)=-3,600 [B] m2 
Celkem: A+B=394,520 [C] m2</t>
  </si>
  <si>
    <t>27</t>
  </si>
  <si>
    <t>582612</t>
  </si>
  <si>
    <t>KRYTY Z BETON DLAŽDIC SE ZÁMKEM ŠEDÝCH TL 80MM DO LOŽE Z KAM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</si>
  <si>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ozn.2: (9,0+8,0+26,0+6,0+9,0+12,0+11,0+16,0+15,0) - ((6,0+4,0+10,0+4,0+6,0+5,0+5,0+6,0+5,0)*0,4)=91,600 [A] m2 
mínus plochy sjezdů širších než chodník: -(12,0+4,0+3,5+6,5+6,9)=-32,900 [B] m2 
Celkem: A+B=58,700 [C] m2</t>
  </si>
  <si>
    <t>28</t>
  </si>
  <si>
    <t>58261A</t>
  </si>
  <si>
    <t>KRYTY Z BETON DLAŽDIC SE ZÁMKEM BAREV RELIÉF TL 60MM DO LOŽE Z KAM</t>
  </si>
  <si>
    <t>dlažba červená reliéfní v chodníku tl. 60 mm 200x100x60mm, do lože z drti tl. 30 mm 
Bude použita dlažba bez zkosených hran, tedy bez fazety. 
(2*0,6+2*0,6+3,4+0,6+2*0,6+3,4+3,4+2*0,6+3,6+3,4+2*0,6+2*0,6+4,4+3,4+3,4+2*0,6+2*0,6+3,6)*0,4=16,880 [A] m2</t>
  </si>
  <si>
    <t>29</t>
  </si>
  <si>
    <t>58261B</t>
  </si>
  <si>
    <t>KRYTY Z BETON DLAŽDIC SE ZÁMKEM BAREV RELIÉF TL 80MM DO LOŽE Z KAM</t>
  </si>
  <si>
    <t>dlažba červená reliéfní v chodníku tl. 80 mm 200x100x80mm, do lože z drti tl. 40 mm 
Bude použita dlažba bez zkosených hran, tedy bez fazety. 
((6,0+4,0+10,0+4,0+6,0+5,0+5,0+6,0+5,0)*0,4)=20,400 [A] m2</t>
  </si>
  <si>
    <t>Potrubí</t>
  </si>
  <si>
    <t>30</t>
  </si>
  <si>
    <t>894846</t>
  </si>
  <si>
    <t>ŠACHTY KANALIZAČNÍ PLASTOVÉ D 400MM</t>
  </si>
  <si>
    <t>KUS</t>
  </si>
  <si>
    <t>plastové šachty vnitního průměru DN425 výšky do1,5m včetně litinového poklopu s rámem, zatížení B125  na potrubí DN 200 
revizní šachty Š1-Š4: 4=4,000 [A]</t>
  </si>
  <si>
    <t>31</t>
  </si>
  <si>
    <t>plastové šachty vnitního průměru DN425 výšky do1,5m s plastovou mříží s rámem (500x500) D400 včetně kalového koše: 
uliční vpusti plastnové UV1-UV14: 14=14,000 [A]</t>
  </si>
  <si>
    <t>32</t>
  </si>
  <si>
    <t>89921</t>
  </si>
  <si>
    <t>VÝŠKOVÁ ÚPRAVA POKLOPŮ</t>
  </si>
  <si>
    <t>celkem 4 ks=4,000 [A]</t>
  </si>
  <si>
    <t>33</t>
  </si>
  <si>
    <t>89923</t>
  </si>
  <si>
    <t>VÝŠKOVÁ ÚPRAVA KRYCÍCH HRNCŮ</t>
  </si>
  <si>
    <t>celkem 12 ks=12,000 [A]</t>
  </si>
  <si>
    <t>Ostatní konstrukce a práce</t>
  </si>
  <si>
    <t>34</t>
  </si>
  <si>
    <t>91228</t>
  </si>
  <si>
    <t>SMĚROVÉ SLOUPKY Z PLAST HMOT VČETNĚ ODRAZNÉHO PÁSKU</t>
  </si>
  <si>
    <t>flexi regulační sloupek kulatý oranžové barvy: 10=10,000 [A] ks</t>
  </si>
  <si>
    <t>35</t>
  </si>
  <si>
    <t>914131</t>
  </si>
  <si>
    <t>DOPRAVNÍ ZNAČKY ZÁKLADNÍ VELIKOSTI OCELOVÉ FÓLIE TŘ 2 - DODÁVKA A MONTÁŽ</t>
  </si>
  <si>
    <t>nové značky z důvodu zúžení vozovky umístěním chodníku: 
A6a+P8, A6a+P7, 2x IP5+E4 
celkem 8=8,000 [A] ks</t>
  </si>
  <si>
    <t>36</t>
  </si>
  <si>
    <t>914132</t>
  </si>
  <si>
    <t>DOPRAVNÍ ZNAČKY ZÁKLADNÍ VELIKOSTI OCELOVÉ FÓLIE TŘ 2 - MONTÁŽ S PŘEMÍSTĚNÍM</t>
  </si>
  <si>
    <t>montáž stávajících značek 
P3+E3a, IS9, 2x IS3, P2, 2x IZ4, P2, 2x IZ8 
celkem 11=11,000 [A]</t>
  </si>
  <si>
    <t>37</t>
  </si>
  <si>
    <t>914133</t>
  </si>
  <si>
    <t>DOPRAVNÍ ZNAČKY ZÁKLADNÍ VELIKOSTI OCELOVÉ FÓLIE TŘ 2 - DEMONTÁŽ</t>
  </si>
  <si>
    <t>včetně odvozu a uložení na skládku dle ZOP do dodavatelem určené vzdálenosti</t>
  </si>
  <si>
    <t>demontáž stávajících značek, zpětně použít 
P3+E3a, IS9, 2x IS3, P2, 2x IZ4, P2, 2x IZ8 
celkem 11=11,000 [A]</t>
  </si>
  <si>
    <t>38</t>
  </si>
  <si>
    <t>914921</t>
  </si>
  <si>
    <t>SLOUPKY A STOJKY DOPRAVNÍCH ZNAČEK Z OCEL TRUBEK DO PATKY - DODÁVKA A MONTÁŽ</t>
  </si>
  <si>
    <t>montáž nového sloupku do bet. patek, z důvodu zúžení vozovky umístěním chodníku: 
A6a+P8, A6a+P7, 2x IP5+E4, 2x IZ4 
celkem 6=6,000 [A] ks</t>
  </si>
  <si>
    <t>39</t>
  </si>
  <si>
    <t>914922</t>
  </si>
  <si>
    <t>SLOUPKY A STOJKY DZ Z OCEL TRUBEK DO PATKY MONTÁŽ S PŘESUNEM</t>
  </si>
  <si>
    <t>montáž sloupku do bet. patek 
P3+E3a, IS9, 2x IS3, P2, 2x IZ4, P2, 2x IZ8 
celkem 10=10,000 [A]</t>
  </si>
  <si>
    <t>40</t>
  </si>
  <si>
    <t>914923</t>
  </si>
  <si>
    <t>SLOUPKY A STOJKY DZ Z OCEL TRUBEK DO PATKY DEMONTÁŽ</t>
  </si>
  <si>
    <t>odvoz bet. patky  na dodavatelem definovanou skládku a odkup dodavatelem za cenu šrotu dle ZOP 
demontáž stávajících značek, zpětně použít 
P3+E3a, IS9, 2x IS3, P2, 2x IZ4, P2, 2x IZ8 
celkem 10=10,000 [A]</t>
  </si>
  <si>
    <t>41</t>
  </si>
  <si>
    <t>915401</t>
  </si>
  <si>
    <t>VODOROVNÉ DOPRAVNÍ ZNAČENÍ BETON PREFABRIK - DODÁVKA A POKLÁDKA</t>
  </si>
  <si>
    <t>Rozsah odečet délek dle grafického systému AutoCAD. 
BETONOVÉ VODÍCÍ PROUŽKY (500x250x100) do betonového lože C 20/25 nXF3  
ozn C x šířka 0,25: 0,25*(61,0+62,0+31,0+86,0+110,0)=87,500 [A] m2</t>
  </si>
  <si>
    <t>42</t>
  </si>
  <si>
    <t>917211</t>
  </si>
  <si>
    <t>ZÁHONOVÉ OBRUBY Z BETONOVÝCH OBRUBNÍKŮ ŠÍŘ 50MM</t>
  </si>
  <si>
    <t>záhonový obrubník 500/250/50mm z C35/45-XF4,XD3 do betonového lože C20/25 nXF3,  
ozn. B: 14,0+6,0+3,0+14,0+21,0+32,0+31,0+88,0+109,0=318,000 [A] m</t>
  </si>
  <si>
    <t>43</t>
  </si>
  <si>
    <t>917224</t>
  </si>
  <si>
    <t>SILNIČNÍ A CHODNÍKOVÉ OBRUBY Z BETONOVÝCH OBRUBNÍKŮ ŠÍŘ 150MM</t>
  </si>
  <si>
    <t>Rozsah odečet délek dle grafického systému AutoCAD. 
obrubníky 250/150/1000 do betonového lože C 20/25 nXF3  
ozn A: 61,0+62,0+31,0+86,0+110,0=350,000 [A] m</t>
  </si>
  <si>
    <t>44</t>
  </si>
  <si>
    <t>919111</t>
  </si>
  <si>
    <t>ŘEZÁNÍ ASFALTOVÉHO KRYTU VOZOVEK TL DO 50MM</t>
  </si>
  <si>
    <t>proříznutí pracovní spáry 
celkem boční napojení:  
ozn A: 61,0+62,0+31,0+86,0+110,0=350,000 [A] m</t>
  </si>
  <si>
    <t>45</t>
  </si>
  <si>
    <t>919113</t>
  </si>
  <si>
    <t>ŘEZÁNÍ ASFALTOVÉHO KRYTU VOZOVEK TL DO 150MM</t>
  </si>
  <si>
    <t>celkem boční napojení, napojení přípojek drenáží  
ozn A: 61,0+62,0+31,0+86,0+110,0=350,000 [A] m</t>
  </si>
  <si>
    <t>46</t>
  </si>
  <si>
    <t>919142</t>
  </si>
  <si>
    <t>ŘEZÁNÍ ŽELEZOBETONOVÝCH KONSTRUKCÍ TL DO 100MM</t>
  </si>
  <si>
    <t>navrtání a utěsnění kanalizačních odboček DN200mm:  
napojení drenáží do vpustí, šachet: 9=9,000 [A] 
napojení přípojek UV do bet vpustí/šachet:3=3,000 [B] 
Celkem: A+B=12,000 [C] ks</t>
  </si>
  <si>
    <t>47</t>
  </si>
  <si>
    <t>931325</t>
  </si>
  <si>
    <t>TĚSNĚNÍ DILATAČ SPAR ASF ZÁLIVKOU MODIFIK PRŮŘ DO 600MM2</t>
  </si>
  <si>
    <t>těsnění pracovní spáry 
celkem boční napojení  
ozn A: 61,0+62,0+31,0+86,0+110,0=350,000 [A] m</t>
  </si>
  <si>
    <t>SO 135.2</t>
  </si>
  <si>
    <t>Chodníky - neuznatelné náklady</t>
  </si>
  <si>
    <t>Poplatky za uložení zemin a přebytků výkopku.  
položka 12110: 3,65=3,650 [A]  
položka 12373.A: 56,82=56,820 [B]  
položka 12373.B: 11,695=11,695 [C]  
položka 12373.C: 5,475=5,475 [D]  
Celkem: A+B+C+D=77,640 [E]  m3 
Celkem: E*2,0=155,280 [F]  t</t>
  </si>
  <si>
    <t>Poplatky za uložení nebezpečného odpadu.  
celkem položka 11333: 14,74*2,2=32,428 [A] 
celkem položka 11372: 5,5*2,2=12,100 [B] 
Celkem: A+B=44,528 [C] t</t>
  </si>
  <si>
    <t>vč. odvozu na trvalou skládku v dodavatelem definované vzdálenosti 
plocha ozn 3 x tl. 0,11 - plochy frézování: 0,11*(34,0+32,0+12,0+16,0+60,0-(34,0+16,0)) =11,440 [A] 
plocha vozovky v km 0,060-0,100 větev A: 0,11*30,0=3,300 [B] 
Celkem: A+B=14,740 [C] m3</t>
  </si>
  <si>
    <t>11372</t>
  </si>
  <si>
    <t>FRÉZOVÁNÍ ZPEVNĚNÝCH PLOCH ASFALTOVÝCH</t>
  </si>
  <si>
    <t>Rozsah odečet  ploch dle grafického systému AutoCAD. 
příčné překopy, ozn 3 tl. 0,11m: 0,11*(34,0+16,0) =5,500 [A]  m3</t>
  </si>
  <si>
    <t>vč. odvozu a uložení na dočasnou skládku v dodavatelem definované vzdálenosti 
sejmutí humozní vrstvy pod chodníky tl. 0,1m: 
plocha chodníku ozn.1: plochy vstupu do nemovitostí: tl. 60mm: (1,1+1,3+1,2)=3,600 [A] m2 
plocha vjezdů ozn.2: plochy sjezdů širších než chodník: (12,0+4,0+3,5+6,5+6,9)=32,900 [B] m2 
Celkem: A+B=36,500 [C] m2 
Celkem 0,1*C=3,650 [D] m3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</si>
  <si>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plocha ozn 3 x tl. 0,33 : 0,33*(34,0+32,0+12,0+16,0+60,0)=50,820 [A] 
plocha ozn 4 v km 0,060-0,100 větev A x tl. 0,2 : 0,2*30,0=6,000 [B] 
Celkem: A+B=56,820 [C] m3</t>
  </si>
  <si>
    <t>vč. odvozu a uložení na trvalou skládku v dodavatelem definované vzdálenosti 
odstranění zeminy pod chodníky v zeleni: 
plocha chodníku ozn.1 tl. 0,05m:plochy vstupu do nemovitostí: tl. 60mm: 0,05*(1,1+1,3+1,2)=0,180 [A] m3 
plocha vjezdů ozn.2 tl. 0,35m: plochy sjezdů širších než chodník: 0,35*(12,0+4,0+3,5+6,5+6,9)=11,515 [B] m3 
Celkem: A+B=11,695 [C] m3</t>
  </si>
  <si>
    <t>vč. odvozu a uložení na trvalou skládku v dodavatelem definované vzdálenosti 
sanace podloží,  odstranění zeminy v místech sanací pod chodníky v zeleni: 
plocha chodníku ozn.1 tl. 0,15m: plochy vstupu do nemovitostí: tl. 60mm: 0,15*(1,1+1,3+1,2)=0,540 [A] m3 
plocha vjezdů ozn.2 tl. 0,15m: plochy sjezdů širších než chodník: 0,15*(12,0+4,0+3,5+6,5+6,9)=4,935 [B] m3 
Celkem: A+B=5,475 [C] m3</t>
  </si>
  <si>
    <t>položka 18223: 0,2*(6,0+7,0+12,0+21,0+11,0+2,0+8,0+82*1,2+26,0*1,2+30*1,2)=46,520 [A] m3</t>
  </si>
  <si>
    <t>129946</t>
  </si>
  <si>
    <t>ČIŠTĚNÍ POTRUBÍ DN DO 400MM</t>
  </si>
  <si>
    <t>pročištění potrubí vpusti a šachty v místech napojení drenážního trativodu: 2*20,0=40,000 [A] m</t>
  </si>
  <si>
    <t>položka 12110: 3,65=3,650 [A] m3 
položka 12373.A: 56,82=56,820 [B] m3 
položka 12373.B: 11,695=11,695 [C] m3 
položka 12373.C: 5,475=5,475 [D] m3 
Celkem: A+B+C+D=77,640 [E] m3</t>
  </si>
  <si>
    <t>zásyp hrubím  kačírkem za obrubou tl. 0,2m : 
plochy ze situace: 4,0+6,0+44,0+2,0+5,0+7,0+12,0+37,0=117,000 [A] m2 
Celkem 0,2*A=23,400 [B] m3</t>
  </si>
  <si>
    <t>ozn.1: plochy vstupu do nemovitostí: tl. 60mm: (1,1+1,3+1,2)=3,600 [A] m2 
ozn.2, plochy sjezdů širších než chodník: (12,0+4,0+3,5+6,5+6,9)=32,900 [B] m2 
ozn 3  : (34,0+32,0+12,0+16,0+60,0)=154,000 [C] m2 
ozn 4 : 12,0=12,000 [D] m2 
Celkem: A+B+C+D=202,500 [E] m2</t>
  </si>
  <si>
    <t>18223</t>
  </si>
  <si>
    <t>ROZPROSTŘENÍ ORNICE VE SVAHU V TL DO 0,20M</t>
  </si>
  <si>
    <t>ohumusování svahů ornicí tl. 0,2m, půdoryné rozměry *1,0 (součinitel pro sklon svahu 1:1), *1,2 (součinitel pro sklon svahu 1:1,5) 
plochy ornice: (6,0+7,0+12,0+21,0+11,0+2,0+8,0+82,0*1,2+26,0*1,2+30,0*1,2)=232,600 [A] m2</t>
  </si>
  <si>
    <t>18241</t>
  </si>
  <si>
    <t>ZALOŽENÍ TRÁVNÍKU RUČNÍM VÝSEVEM</t>
  </si>
  <si>
    <t>18247</t>
  </si>
  <si>
    <t>OŠETŘOVÁNÍ TRÁVNÍKU</t>
  </si>
  <si>
    <t>vrstva SC C8/10  tl. 130 mm 
ozn 3 : (34,0+32,0+12,0+16,0+60,0)=154,000 [A] m2</t>
  </si>
  <si>
    <t>Rozsah odečet  ploch dle grafického systému AutoCAD. 
vrstva ŠDa fr. 0-32 tl. 150 mm 
ozn.1: plochy vstupu do nemovitostí: tl. 60mm: (1,1+1,3+1,2)=3,600 [A] m2 
ozn.2, plochy sjezdů širších než chodník: 2*(12,0+4,0+3,5+6,5+6,9)=65,800 [B] m2 
Celkem: A+B=69,400 [C] m2</t>
  </si>
  <si>
    <t>Rozsah odečet  ploch dle grafického systému AutoCAD. 
vrstva ŠDa fr. 0-32 tl. 200 mm 
ozn 3: (34,0+32,0+12,0+16,0+60,0)=154,000 [A] m2</t>
  </si>
  <si>
    <t>ozn 3: (34,0+32,0+12,0+16,0+60,0)=154,000 [A]</t>
  </si>
  <si>
    <t>ozn 3   2x : 2*(34,0+32,0+12,0+16,0+60,0)=308,000 [A] 
ozn 4: 12,0=12,000 [B] 
Celkem: A+B=320,000 [C] m2</t>
  </si>
  <si>
    <t>Rozsah odečet  ploch dle grafického systému AutoCAD. 
ACO 11+   
ozn 3  tl. 0,04m : 0,04*(34,0+32,0+12,0+16,0+60,0)=6,160 [A] 
ozn 4 tl. 0,1m : 0,1*12,0=1,200 [B] 
Celkem: A+B=7,360 [C] m3</t>
  </si>
  <si>
    <t>ACL 16+ tl. 70 mm 
ozn 3 : (34,0+32,0+12,0+16,0+60,0)=154,000 [A] m2</t>
  </si>
  <si>
    <t>dlažba šedá v chodníku tl. 60 mm 200x100x60mm, do lože z drti tl. 30 mm: (celková plocha chodníků) - (varovné a signální pásy tl. 60mm):   
Bude použita dlažba bez zkosených hran, tedy bez fazety. 
konstrukce chodníku ozn. 1, plocha: 
mínus plochy vstupu do nemovitostí: tl. 60mm: (1,1+1,3+1,2)=3,600 [A] m2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</si>
  <si>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plochy sjezdů širších než chodník: (12,0+4,0+3,5+6,5+6,9)=32,900 [A] m2</t>
  </si>
  <si>
    <t>Přidružená stavební výroba</t>
  </si>
  <si>
    <t>711117</t>
  </si>
  <si>
    <t>IZOLACE BĚŽNÝCH KONSTRUKCÍ PROTI ZEMNÍ VLHKOSTI Z PE FÓLIÍ</t>
  </si>
  <si>
    <t>nopová folie š. 0,5 m podél oplocení a zdí:  (33,0-6,0-3,0)+10,0+36,0=70,000 [A] m2</t>
  </si>
  <si>
    <t>Rozsah odečet délek dle grafického systému AutoCAD. 
obrubníky 250/150/1000 do betonového lože C 20/25 nXF3  
ozn A :45,0=45,000 [A] m</t>
  </si>
  <si>
    <t>proříznutí pracovní spáry 
celkem boční napojení:  
45,0+2*12,0+2*6,0=81,000 [A]</t>
  </si>
  <si>
    <t>celkem boční napojení, napojení přípojek drenáží  
 45,0+2*12,0+2*6,0=81,000 [A] m</t>
  </si>
  <si>
    <t>těsnění pracovní spáry 
celkem boční napojení  
45,0+2*12,0+2*6,0=81,000 [A]</t>
  </si>
  <si>
    <t>SO 184</t>
  </si>
  <si>
    <t>Dočasné dopravní opatření - uznatelné náklady</t>
  </si>
  <si>
    <t>dle D.2.2. SCHÉMA DOČASNÉHO DOPRAVNÍHO OPATŘENÍ 
na stavbě:  20,0=20,000 [A] ks</t>
  </si>
  <si>
    <t>na stavbě:  20,0=20,000 [A] ks</t>
  </si>
  <si>
    <t>914139</t>
  </si>
  <si>
    <t>DOPRAV ZNAČKY ZÁKLAD VEL OCEL FÓLIE TŘ 2 - NÁJEMNÉ</t>
  </si>
  <si>
    <t>KSDEN</t>
  </si>
  <si>
    <t>na stavbě:  20,0 * 31 * 3=1 860,000 [A]  ksden</t>
  </si>
  <si>
    <t>916112</t>
  </si>
  <si>
    <t>DOPRAV SVĚTLO VÝSTRAŽ SAMOSTATNÉ - MONTÁŽ S PŘESUNEM</t>
  </si>
  <si>
    <t>dle D.2.2. SCHÉMA DOČASNÉHO DOPRAVNÍHO OPATŘENÍ 
na stavbě:  2,0=2,000 [A] ks</t>
  </si>
  <si>
    <t>916113</t>
  </si>
  <si>
    <t>DOPRAV SVĚTLO VÝSTRAŽ SAMOSTATNÉ - DEMONTÁŽ</t>
  </si>
  <si>
    <t>na stavbě:  2,0=2,000 [A] ks</t>
  </si>
  <si>
    <t>916119</t>
  </si>
  <si>
    <t>DOPRAV SVĚTLO VÝSTRAŽ SAMOSTATNÉ - NÁJEMNÉ</t>
  </si>
  <si>
    <t>na stavbě:  2,0 * 31 *3=186,000 [A] ksden</t>
  </si>
  <si>
    <t>916122</t>
  </si>
  <si>
    <t>DOPRAV SVĚTLO VÝSTRAŽ SOUPRAVA 3KS - MONTÁŽ S PŘESUNEM</t>
  </si>
  <si>
    <t>dle D.2.2. SCHÉMA DOČASNÉHO DOPRAVNÍHO OPATŘENÍ 
na stavbě: 2,0=2,000 [A] ks</t>
  </si>
  <si>
    <t>916123</t>
  </si>
  <si>
    <t>DOPRAV SVĚTLO VÝSTRAŽ SOUPRAVA 3KS - DEMONTÁŽ</t>
  </si>
  <si>
    <t>na stavbě: 2,0=2,000 [A] ks</t>
  </si>
  <si>
    <t>916129</t>
  </si>
  <si>
    <t>DOPRAV SVĚTLO VÝSTRAŽ SOUPRAVA 3KS - NÁJEMNÉ</t>
  </si>
  <si>
    <t>na stavbě:  2 * 31 * 3=186,000 [A] ksden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</si>
  <si>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</si>
  <si>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</si>
  <si>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</si>
  <si>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</si>
  <si>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</si>
  <si>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</si>
  <si>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</si>
  <si>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</si>
  <si>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</si>
  <si>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</si>
  <si>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</si>
  <si>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</si>
  <si>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</si>
  <si>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</si>
  <si>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dle D.2.2. SCHÉMA DOČASNÉHO DOPRAVNÍHO OPATŘENÍ 
na stavbě, dodávka:  20,0=20,000 [A] ks</t>
  </si>
  <si>
    <t>916363</t>
  </si>
  <si>
    <t>SMĚROVACÍ DESKY Z4 OBOUSTR S FÓLIÍ TŘ 2 - DEMONTÁŽ</t>
  </si>
  <si>
    <t>na stavbě, dodávka:  20,0=20,000 [A] ks</t>
  </si>
  <si>
    <t>916369</t>
  </si>
  <si>
    <t>SMĚROVACÍ DESKY Z4 OBOUSTR S FÓLIÍ TŘ 2 - NÁJEMNÉ</t>
  </si>
  <si>
    <t>na stavbě:  20 * 31 * 3=1 860,000 [A] ksden</t>
  </si>
  <si>
    <t>916712</t>
  </si>
  <si>
    <t>UPEVŇOVACÍ KONSTR - PODKLADNÍ DESKA POD 28KG - MONTÁŽ S PŘESUNEM</t>
  </si>
  <si>
    <t>dle D.2.2. SCHÉMA DOČASNÉHO DOPRAVNÍHO OPATŘENÍ 
na stavbě značka:  2*20,0=40,000 [A] 
na stavbě zábrany Z2: 4*2,0=8,000 [B] 
na stavbě směrovací desky Z4: 1*20,0=20,000 [C] 
Celkem: A+B+C=68,000 [D] ks</t>
  </si>
  <si>
    <t>916713</t>
  </si>
  <si>
    <t>UPEVŇOVACÍ KONSTR - PODKLADNÍ DESKA POD 28KG - DEMONTÁŽ</t>
  </si>
  <si>
    <t>na stavbě značka:  2*20,0=40,000 [A] 
na stavbě zábrany Z2: 4*2,0=8,000 [B] 
na stavbě směrovací desky Z4: 1*20,0=20,000 [C] 
Celkem: A+B+C=68,000 [D] ks</t>
  </si>
  <si>
    <t>916719</t>
  </si>
  <si>
    <t>UPEVŇOVACÍ KONSTR - PODKLAD DESKA POD 28KG - NÁJEMNÉ</t>
  </si>
  <si>
    <t>na stavbě značka:  2*20,0=40,000 [A] 
na stavbě zábrany Z2: 4*2,0=8,000 [B] 
na stavbě směrovací desky Z4: 1*20,0=20,000 [C] 
Celkem: (A+B+C) * 31 * 3 =6 324,000 [D] ksden</t>
  </si>
  <si>
    <t>SO 801</t>
  </si>
  <si>
    <t>Vegetační úpravy - neuznatelné náklady</t>
  </si>
  <si>
    <t>Poplatky za uložení zemin a pařezů.  
položka 11203, 3m3:  3,0*1,5=4,500 [A] t 
položka 11242, 3m3:  3,0*1,5=4,500 [B] t 
Celkem: A+B=9,000 [C] t</t>
  </si>
  <si>
    <t>11120</t>
  </si>
  <si>
    <t>ODSTRANĚNÍ KŘOVIN</t>
  </si>
  <si>
    <t>odstranění živého plotu v km 0,130 vlevo : 9,0*1,0=9,000 [A] m2</t>
  </si>
  <si>
    <t>11203</t>
  </si>
  <si>
    <t>KÁCENÍ STROMŮ D KMENE PŘES 0,9M S ODSTRAN PAŘEZŮ</t>
  </si>
  <si>
    <t>S1: 1=1,000 [A]</t>
  </si>
  <si>
    <t>11242</t>
  </si>
  <si>
    <t>ÚPRAVA STROMŮ D DO 0,9M ŘEZEM VĚTVÍ</t>
  </si>
  <si>
    <t>ořezání větví stromů, km vlevo 0,050 a km 0,150 napravo větěv: 2,0=2,000 [A]</t>
  </si>
  <si>
    <t>18461</t>
  </si>
  <si>
    <t>MULČOVÁNÍ</t>
  </si>
  <si>
    <t>Kořenová mísa stromů: 10 cm vrstva drcené mulčovací borky (plocha 1m2): 2 *1,0 =2,000 [A] m2</t>
  </si>
  <si>
    <t>184B15</t>
  </si>
  <si>
    <t>VYSAZOVÁNÍ STROMŮ LISTNATÝCH S BALEM OBVOD KMENE DO 16CM, PODCHOZÍ VÝŠ MIN 2,4M</t>
  </si>
  <si>
    <t>UPŘESNĚNÁ TS: VČ. VYHLOUBENÍ JÁMY, ODVOZU A ULOŽENÍ  0,4 M3 ZEMINY, VČ. ZAHRADNÍHO SUBSTRÁTU 0,2 M3, VČ.UKOTVENÍ 3 KŮLY DL.PŘES 2 DO 3 M, ZŘÍZENÍ OBALU KMENE Z RÁKOSU V MIN.V.4,5 M,</t>
  </si>
  <si>
    <t>2x jabloň domácí (Prunus avium', vk, ok 14-16, zb): 2=2,000 [A]</t>
  </si>
  <si>
    <t>18600</t>
  </si>
  <si>
    <t>ZALÉVÁNÍ VODOU</t>
  </si>
  <si>
    <t>stromy (2*100)/1000=0,200 [A] m3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</si>
</sst>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</f>
      </c>
      <c s="1"/>
      <c s="1"/>
    </row>
    <row r="7" spans="1:5" ht="12.75" customHeight="1">
      <c r="A7" s="1"/>
      <c s="4" t="s">
        <v>5</v>
      </c>
      <c s="7">
        <f>0+E10+E11+E12+E13+E14+E15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000.1.'!I3</f>
      </c>
      <c s="21">
        <f>'SO 000.1.'!O2</f>
      </c>
      <c s="21">
        <f>C10+D10</f>
      </c>
    </row>
    <row r="11" spans="1:5" ht="12.75" customHeight="1">
      <c r="A11" s="20" t="s">
        <v>61</v>
      </c>
      <c s="20" t="s">
        <v>62</v>
      </c>
      <c s="21">
        <f>'SO 000.2.'!I3</f>
      </c>
      <c s="21">
        <f>'SO 000.2.'!O2</f>
      </c>
      <c s="21">
        <f>C11+D11</f>
      </c>
    </row>
    <row r="12" spans="1:5" ht="12.75" customHeight="1">
      <c r="A12" s="20" t="s">
        <v>71</v>
      </c>
      <c s="20" t="s">
        <v>72</v>
      </c>
      <c s="21">
        <f>'SO 135.1'!I3</f>
      </c>
      <c s="21">
        <f>'SO 135.1'!O2</f>
      </c>
      <c s="21">
        <f>C12+D12</f>
      </c>
    </row>
    <row r="13" spans="1:5" ht="12.75" customHeight="1">
      <c r="A13" s="20" t="s">
        <v>260</v>
      </c>
      <c s="20" t="s">
        <v>261</v>
      </c>
      <c s="21">
        <f>'SO 135.2'!I3</f>
      </c>
      <c s="21">
        <f>'SO 135.2'!O2</f>
      </c>
      <c s="21">
        <f>C13+D13</f>
      </c>
    </row>
    <row r="14" spans="1:5" ht="12.75" customHeight="1">
      <c r="A14" s="20" t="s">
        <v>303</v>
      </c>
      <c s="20" t="s">
        <v>304</v>
      </c>
      <c s="21">
        <f>'SO 184'!I3</f>
      </c>
      <c s="21">
        <f>'SO 184'!O2</f>
      </c>
      <c s="21">
        <f>C14+D14</f>
      </c>
    </row>
    <row r="15" spans="1:5" ht="12.75" customHeight="1">
      <c r="A15" s="20" t="s">
        <v>359</v>
      </c>
      <c s="20" t="s">
        <v>360</v>
      </c>
      <c s="21">
        <f>'SO 801'!I3</f>
      </c>
      <c s="21">
        <f>'SO 801'!O2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51</v>
      </c>
    </row>
    <row r="11" spans="1:5" ht="25.5">
      <c r="A11" s="38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25.5">
      <c r="A14" s="38" t="s">
        <v>52</v>
      </c>
      <c r="E14" s="37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56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38.25">
      <c r="A17" s="36" t="s">
        <v>52</v>
      </c>
      <c r="E17" s="37" t="s">
        <v>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</v>
      </c>
      <c s="6"/>
      <c s="18" t="s">
        <v>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63</v>
      </c>
      <c s="25" t="s">
        <v>47</v>
      </c>
      <c s="30" t="s">
        <v>64</v>
      </c>
      <c s="31" t="s">
        <v>56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8" t="s">
        <v>52</v>
      </c>
      <c r="E11" s="37" t="s">
        <v>65</v>
      </c>
    </row>
    <row r="12" spans="1:16" ht="12.75">
      <c r="A12" s="25" t="s">
        <v>45</v>
      </c>
      <c s="29" t="s">
        <v>23</v>
      </c>
      <c s="29" t="s">
        <v>46</v>
      </c>
      <c s="25" t="s">
        <v>47</v>
      </c>
      <c s="30" t="s">
        <v>48</v>
      </c>
      <c s="31" t="s">
        <v>49</v>
      </c>
      <c s="32">
        <v>3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38.25">
      <c r="A14" s="38" t="s">
        <v>52</v>
      </c>
      <c r="E14" s="37" t="s">
        <v>66</v>
      </c>
    </row>
    <row r="15" spans="1:16" ht="12.75">
      <c r="A15" s="25" t="s">
        <v>45</v>
      </c>
      <c s="29" t="s">
        <v>22</v>
      </c>
      <c s="29" t="s">
        <v>67</v>
      </c>
      <c s="25" t="s">
        <v>47</v>
      </c>
      <c s="30" t="s">
        <v>68</v>
      </c>
      <c s="31" t="s">
        <v>56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63.75">
      <c r="A16" s="34" t="s">
        <v>50</v>
      </c>
      <c r="E16" s="35" t="s">
        <v>69</v>
      </c>
    </row>
    <row r="17" spans="1:5" ht="38.25">
      <c r="A17" s="36" t="s">
        <v>52</v>
      </c>
      <c r="E17" s="37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0+O8+O15+O52+O59+O63+O100+O113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</v>
      </c>
      <c s="39">
        <f>0+I8+I15+I52+I59+I63+I100+I113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</v>
      </c>
      <c s="6"/>
      <c s="18" t="s">
        <v>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685.264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40.25">
      <c r="A11" s="38" t="s">
        <v>52</v>
      </c>
      <c r="E11" s="37" t="s">
        <v>76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65.098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25.5">
      <c r="A14" s="36" t="s">
        <v>52</v>
      </c>
      <c r="E14" s="37" t="s">
        <v>79</v>
      </c>
    </row>
    <row r="15" spans="1:18" ht="12.75" customHeight="1">
      <c r="A15" s="6" t="s">
        <v>43</v>
      </c>
      <c s="6"/>
      <c s="41" t="s">
        <v>29</v>
      </c>
      <c s="6"/>
      <c s="27" t="s">
        <v>80</v>
      </c>
      <c s="6"/>
      <c s="6"/>
      <c s="6"/>
      <c s="42">
        <f>0+Q15</f>
      </c>
      <c r="O15">
        <f>0+R15</f>
      </c>
      <c r="Q15">
        <f>0+I16+I19+I22+I25+I28+I31+I34+I37+I40+I43+I46+I49</f>
      </c>
      <c>
        <f>0+O16+O19+O22+O25+O28+O31+O34+O37+O40+O43+O46+O49</f>
      </c>
    </row>
    <row r="16" spans="1:16" ht="12.75">
      <c r="A16" s="25" t="s">
        <v>45</v>
      </c>
      <c s="29" t="s">
        <v>22</v>
      </c>
      <c s="29" t="s">
        <v>81</v>
      </c>
      <c s="25" t="s">
        <v>47</v>
      </c>
      <c s="30" t="s">
        <v>82</v>
      </c>
      <c s="31" t="s">
        <v>83</v>
      </c>
      <c s="32">
        <v>29.59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140.25">
      <c r="A18" s="38" t="s">
        <v>52</v>
      </c>
      <c r="E18" s="37" t="s">
        <v>84</v>
      </c>
    </row>
    <row r="19" spans="1:16" ht="12.75">
      <c r="A19" s="25" t="s">
        <v>45</v>
      </c>
      <c s="29" t="s">
        <v>33</v>
      </c>
      <c s="29" t="s">
        <v>85</v>
      </c>
      <c s="25" t="s">
        <v>47</v>
      </c>
      <c s="30" t="s">
        <v>86</v>
      </c>
      <c s="31" t="s">
        <v>83</v>
      </c>
      <c s="32">
        <v>74.95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91.25">
      <c r="A21" s="38" t="s">
        <v>52</v>
      </c>
      <c r="E21" s="37" t="s">
        <v>87</v>
      </c>
    </row>
    <row r="22" spans="1:16" ht="12.75">
      <c r="A22" s="25" t="s">
        <v>45</v>
      </c>
      <c s="29" t="s">
        <v>35</v>
      </c>
      <c s="29" t="s">
        <v>88</v>
      </c>
      <c s="25" t="s">
        <v>89</v>
      </c>
      <c s="30" t="s">
        <v>90</v>
      </c>
      <c s="31" t="s">
        <v>83</v>
      </c>
      <c s="32">
        <v>56.32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78.5">
      <c r="A24" s="38" t="s">
        <v>52</v>
      </c>
      <c r="E24" s="37" t="s">
        <v>91</v>
      </c>
    </row>
    <row r="25" spans="1:16" ht="12.75">
      <c r="A25" s="25" t="s">
        <v>45</v>
      </c>
      <c s="29" t="s">
        <v>37</v>
      </c>
      <c s="29" t="s">
        <v>88</v>
      </c>
      <c s="25" t="s">
        <v>92</v>
      </c>
      <c s="30" t="s">
        <v>90</v>
      </c>
      <c s="31" t="s">
        <v>83</v>
      </c>
      <c s="32">
        <v>58.705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78.5">
      <c r="A27" s="38" t="s">
        <v>52</v>
      </c>
      <c r="E27" s="37" t="s">
        <v>93</v>
      </c>
    </row>
    <row r="28" spans="1:16" ht="12.75">
      <c r="A28" s="25" t="s">
        <v>45</v>
      </c>
      <c s="29" t="s">
        <v>94</v>
      </c>
      <c s="29" t="s">
        <v>88</v>
      </c>
      <c s="25" t="s">
        <v>95</v>
      </c>
      <c s="30" t="s">
        <v>90</v>
      </c>
      <c s="31" t="s">
        <v>83</v>
      </c>
      <c s="32">
        <v>104.925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78.5">
      <c r="A30" s="38" t="s">
        <v>52</v>
      </c>
      <c r="E30" s="37" t="s">
        <v>96</v>
      </c>
    </row>
    <row r="31" spans="1:16" ht="12.75">
      <c r="A31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83</v>
      </c>
      <c s="32">
        <v>115.766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38.25">
      <c r="A33" s="38" t="s">
        <v>52</v>
      </c>
      <c r="E33" s="37" t="s">
        <v>100</v>
      </c>
    </row>
    <row r="34" spans="1:16" ht="12.75">
      <c r="A34" s="25" t="s">
        <v>45</v>
      </c>
      <c s="29" t="s">
        <v>40</v>
      </c>
      <c s="29" t="s">
        <v>101</v>
      </c>
      <c s="25" t="s">
        <v>47</v>
      </c>
      <c s="30" t="s">
        <v>102</v>
      </c>
      <c s="31" t="s">
        <v>83</v>
      </c>
      <c s="32">
        <v>156.268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204">
      <c r="A36" s="38" t="s">
        <v>52</v>
      </c>
      <c r="E36" s="37" t="s">
        <v>103</v>
      </c>
    </row>
    <row r="37" spans="1:16" ht="12.75">
      <c r="A37" s="25" t="s">
        <v>45</v>
      </c>
      <c s="29" t="s">
        <v>42</v>
      </c>
      <c s="29" t="s">
        <v>104</v>
      </c>
      <c s="25" t="s">
        <v>47</v>
      </c>
      <c s="30" t="s">
        <v>105</v>
      </c>
      <c s="31" t="s">
        <v>83</v>
      </c>
      <c s="32">
        <v>504.918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89.25">
      <c r="A39" s="38" t="s">
        <v>52</v>
      </c>
      <c r="E39" s="37" t="s">
        <v>106</v>
      </c>
    </row>
    <row r="40" spans="1:16" ht="12.75">
      <c r="A40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83</v>
      </c>
      <c s="32">
        <v>22.5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25.5">
      <c r="A42" s="38" t="s">
        <v>52</v>
      </c>
      <c r="E42" s="37" t="s">
        <v>110</v>
      </c>
    </row>
    <row r="43" spans="1:16" ht="12.75">
      <c r="A43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83</v>
      </c>
      <c s="32">
        <v>93.266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91.25">
      <c r="A45" s="38" t="s">
        <v>52</v>
      </c>
      <c r="E45" s="37" t="s">
        <v>114</v>
      </c>
    </row>
    <row r="46" spans="1:16" ht="12.75">
      <c r="A46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83</v>
      </c>
      <c s="32">
        <v>31.089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91.25">
      <c r="A48" s="38" t="s">
        <v>52</v>
      </c>
      <c r="E48" s="37" t="s">
        <v>118</v>
      </c>
    </row>
    <row r="49" spans="1:16" ht="12.75">
      <c r="A49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122</v>
      </c>
      <c s="32">
        <v>630.5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14.75">
      <c r="A51" s="36" t="s">
        <v>52</v>
      </c>
      <c r="E51" s="37" t="s">
        <v>123</v>
      </c>
    </row>
    <row r="52" spans="1:18" ht="12.75" customHeight="1">
      <c r="A52" s="6" t="s">
        <v>43</v>
      </c>
      <c s="6"/>
      <c s="41" t="s">
        <v>23</v>
      </c>
      <c s="6"/>
      <c s="27" t="s">
        <v>124</v>
      </c>
      <c s="6"/>
      <c s="6"/>
      <c s="6"/>
      <c s="42">
        <f>0+Q52</f>
      </c>
      <c r="O52">
        <f>0+R52</f>
      </c>
      <c r="Q52">
        <f>0+I53+I56</f>
      </c>
      <c>
        <f>0+O53+O56</f>
      </c>
    </row>
    <row r="53" spans="1:16" ht="12.75">
      <c r="A53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128</v>
      </c>
      <c s="32">
        <v>235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76.5">
      <c r="A55" s="38" t="s">
        <v>52</v>
      </c>
      <c r="E55" s="37" t="s">
        <v>129</v>
      </c>
    </row>
    <row r="56" spans="1:16" ht="12.75">
      <c r="A56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122</v>
      </c>
      <c s="32">
        <v>470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38.25">
      <c r="A58" s="36" t="s">
        <v>52</v>
      </c>
      <c r="E58" s="37" t="s">
        <v>133</v>
      </c>
    </row>
    <row r="59" spans="1:18" ht="12.75" customHeight="1">
      <c r="A59" s="6" t="s">
        <v>43</v>
      </c>
      <c s="6"/>
      <c s="41" t="s">
        <v>33</v>
      </c>
      <c s="6"/>
      <c s="27" t="s">
        <v>134</v>
      </c>
      <c s="6"/>
      <c s="6"/>
      <c s="6"/>
      <c s="42">
        <f>0+Q59</f>
      </c>
      <c r="O59">
        <f>0+R59</f>
      </c>
      <c r="Q59">
        <f>0+I60</f>
      </c>
      <c>
        <f>0+O60</f>
      </c>
    </row>
    <row r="60" spans="1:16" ht="12.75">
      <c r="A60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83</v>
      </c>
      <c s="32">
        <v>19.125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63.75">
      <c r="A62" s="36" t="s">
        <v>52</v>
      </c>
      <c r="E62" s="37" t="s">
        <v>138</v>
      </c>
    </row>
    <row r="63" spans="1:18" ht="12.75" customHeight="1">
      <c r="A63" s="6" t="s">
        <v>43</v>
      </c>
      <c s="6"/>
      <c s="41" t="s">
        <v>35</v>
      </c>
      <c s="6"/>
      <c s="27" t="s">
        <v>139</v>
      </c>
      <c s="6"/>
      <c s="6"/>
      <c s="6"/>
      <c s="42">
        <f>0+Q63</f>
      </c>
      <c r="O63">
        <f>0+R63</f>
      </c>
      <c r="Q63">
        <f>0+I64+I67+I70+I73+I76+I79+I82+I85+I88+I91+I94+I97</f>
      </c>
      <c>
        <f>0+O64+O67+O70+O73+O76+O79+O82+O85+O88+O91+O94+O97</f>
      </c>
    </row>
    <row r="64" spans="1:16" ht="12.75">
      <c r="A64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122</v>
      </c>
      <c s="32">
        <v>44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25.5">
      <c r="A66" s="38" t="s">
        <v>52</v>
      </c>
      <c r="E66" s="37" t="s">
        <v>143</v>
      </c>
    </row>
    <row r="67" spans="1:16" ht="12.75">
      <c r="A67" s="25" t="s">
        <v>45</v>
      </c>
      <c s="29" t="s">
        <v>144</v>
      </c>
      <c s="29" t="s">
        <v>145</v>
      </c>
      <c s="25" t="s">
        <v>89</v>
      </c>
      <c s="30" t="s">
        <v>146</v>
      </c>
      <c s="31" t="s">
        <v>122</v>
      </c>
      <c s="32">
        <v>569.6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114.75">
      <c r="A69" s="38" t="s">
        <v>52</v>
      </c>
      <c r="E69" s="37" t="s">
        <v>147</v>
      </c>
    </row>
    <row r="70" spans="1:16" ht="12.75">
      <c r="A70" s="25" t="s">
        <v>45</v>
      </c>
      <c s="29" t="s">
        <v>148</v>
      </c>
      <c s="29" t="s">
        <v>145</v>
      </c>
      <c s="25" t="s">
        <v>92</v>
      </c>
      <c s="30" t="s">
        <v>146</v>
      </c>
      <c s="31" t="s">
        <v>122</v>
      </c>
      <c s="32">
        <v>490.5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89.25">
      <c r="A72" s="38" t="s">
        <v>52</v>
      </c>
      <c r="E72" s="37" t="s">
        <v>149</v>
      </c>
    </row>
    <row r="73" spans="1:16" ht="12.75">
      <c r="A73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122</v>
      </c>
      <c s="32">
        <v>44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38.25">
      <c r="A75" s="38" t="s">
        <v>52</v>
      </c>
      <c r="E75" s="37" t="s">
        <v>153</v>
      </c>
    </row>
    <row r="76" spans="1:16" ht="12.75">
      <c r="A76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122</v>
      </c>
      <c s="32">
        <v>44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8" t="s">
        <v>52</v>
      </c>
      <c r="E78" s="37" t="s">
        <v>157</v>
      </c>
    </row>
    <row r="79" spans="1:16" ht="12.75">
      <c r="A79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122</v>
      </c>
      <c s="32">
        <v>184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38.25">
      <c r="A81" s="38" t="s">
        <v>52</v>
      </c>
      <c r="E81" s="37" t="s">
        <v>161</v>
      </c>
    </row>
    <row r="82" spans="1:16" ht="12.75">
      <c r="A82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83</v>
      </c>
      <c s="32">
        <v>11.36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89.25">
      <c r="A84" s="38" t="s">
        <v>52</v>
      </c>
      <c r="E84" s="37" t="s">
        <v>165</v>
      </c>
    </row>
    <row r="85" spans="1:16" ht="12.75">
      <c r="A85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122</v>
      </c>
      <c s="32">
        <v>44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25.5">
      <c r="A87" s="38" t="s">
        <v>52</v>
      </c>
      <c r="E87" s="37" t="s">
        <v>169</v>
      </c>
    </row>
    <row r="88" spans="1:16" ht="12.75">
      <c r="A88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122</v>
      </c>
      <c s="32">
        <v>394.52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14.75">
      <c r="A90" s="38" t="s">
        <v>52</v>
      </c>
      <c r="E90" s="37" t="s">
        <v>173</v>
      </c>
    </row>
    <row r="91" spans="1:16" ht="12.75">
      <c r="A91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122</v>
      </c>
      <c s="32">
        <v>58.7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02">
      <c r="A93" s="38" t="s">
        <v>52</v>
      </c>
      <c r="E93" s="37" t="s">
        <v>177</v>
      </c>
    </row>
    <row r="94" spans="1:16" ht="25.5">
      <c r="A94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122</v>
      </c>
      <c s="32">
        <v>16.88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63.75">
      <c r="A96" s="38" t="s">
        <v>52</v>
      </c>
      <c r="E96" s="37" t="s">
        <v>181</v>
      </c>
    </row>
    <row r="97" spans="1:16" ht="25.5">
      <c r="A97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122</v>
      </c>
      <c s="32">
        <v>20.4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51">
      <c r="A99" s="36" t="s">
        <v>52</v>
      </c>
      <c r="E99" s="37" t="s">
        <v>185</v>
      </c>
    </row>
    <row r="100" spans="1:18" ht="12.75" customHeight="1">
      <c r="A100" s="6" t="s">
        <v>43</v>
      </c>
      <c s="6"/>
      <c s="41" t="s">
        <v>97</v>
      </c>
      <c s="6"/>
      <c s="27" t="s">
        <v>186</v>
      </c>
      <c s="6"/>
      <c s="6"/>
      <c s="6"/>
      <c s="42">
        <f>0+Q100</f>
      </c>
      <c r="O100">
        <f>0+R100</f>
      </c>
      <c r="Q100">
        <f>0+I101+I104+I107+I110</f>
      </c>
      <c>
        <f>0+O101+O104+O107+O110</f>
      </c>
    </row>
    <row r="101" spans="1:16" ht="12.75">
      <c r="A101" s="25" t="s">
        <v>45</v>
      </c>
      <c s="29" t="s">
        <v>187</v>
      </c>
      <c s="29" t="s">
        <v>188</v>
      </c>
      <c s="25" t="s">
        <v>89</v>
      </c>
      <c s="30" t="s">
        <v>189</v>
      </c>
      <c s="31" t="s">
        <v>190</v>
      </c>
      <c s="32">
        <v>4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47</v>
      </c>
    </row>
    <row r="103" spans="1:5" ht="38.25">
      <c r="A103" s="38" t="s">
        <v>52</v>
      </c>
      <c r="E103" s="37" t="s">
        <v>191</v>
      </c>
    </row>
    <row r="104" spans="1:16" ht="12.75">
      <c r="A104" s="25" t="s">
        <v>45</v>
      </c>
      <c s="29" t="s">
        <v>192</v>
      </c>
      <c s="29" t="s">
        <v>188</v>
      </c>
      <c s="25" t="s">
        <v>92</v>
      </c>
      <c s="30" t="s">
        <v>189</v>
      </c>
      <c s="31" t="s">
        <v>190</v>
      </c>
      <c s="32">
        <v>14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38.25">
      <c r="A106" s="38" t="s">
        <v>52</v>
      </c>
      <c r="E106" s="37" t="s">
        <v>193</v>
      </c>
    </row>
    <row r="107" spans="1:16" ht="12.75">
      <c r="A107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190</v>
      </c>
      <c s="32">
        <v>4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8" t="s">
        <v>52</v>
      </c>
      <c r="E109" s="37" t="s">
        <v>197</v>
      </c>
    </row>
    <row r="110" spans="1:16" ht="12.75">
      <c r="A110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190</v>
      </c>
      <c s="32">
        <v>12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201</v>
      </c>
    </row>
    <row r="113" spans="1:18" ht="12.75" customHeight="1">
      <c r="A113" s="6" t="s">
        <v>43</v>
      </c>
      <c s="6"/>
      <c s="41" t="s">
        <v>40</v>
      </c>
      <c s="6"/>
      <c s="27" t="s">
        <v>202</v>
      </c>
      <c s="6"/>
      <c s="6"/>
      <c s="6"/>
      <c s="42">
        <f>0+Q113</f>
      </c>
      <c r="O113">
        <f>0+R113</f>
      </c>
      <c r="Q113">
        <f>0+I114+I117+I120+I123+I126+I129+I132+I135+I138+I141+I144+I147+I150+I153</f>
      </c>
      <c>
        <f>0+O114+O117+O120+O123+O126+O129+O132+O135+O138+O141+O144+O147+O150+O153</f>
      </c>
    </row>
    <row r="114" spans="1:16" ht="12.75">
      <c r="A114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190</v>
      </c>
      <c s="32">
        <v>10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12.75">
      <c r="A116" s="38" t="s">
        <v>52</v>
      </c>
      <c r="E116" s="37" t="s">
        <v>206</v>
      </c>
    </row>
    <row r="117" spans="1:16" ht="25.5">
      <c r="A117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190</v>
      </c>
      <c s="32">
        <v>8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38.25">
      <c r="A119" s="38" t="s">
        <v>52</v>
      </c>
      <c r="E119" s="37" t="s">
        <v>210</v>
      </c>
    </row>
    <row r="120" spans="1:16" ht="25.5">
      <c r="A120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190</v>
      </c>
      <c s="32">
        <v>11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38.25">
      <c r="A122" s="38" t="s">
        <v>52</v>
      </c>
      <c r="E122" s="37" t="s">
        <v>214</v>
      </c>
    </row>
    <row r="123" spans="1:16" ht="12.75">
      <c r="A123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190</v>
      </c>
      <c s="32">
        <v>11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218</v>
      </c>
    </row>
    <row r="125" spans="1:5" ht="38.25">
      <c r="A125" s="38" t="s">
        <v>52</v>
      </c>
      <c r="E125" s="37" t="s">
        <v>219</v>
      </c>
    </row>
    <row r="126" spans="1:16" ht="25.5">
      <c r="A126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190</v>
      </c>
      <c s="32">
        <v>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51">
      <c r="A128" s="38" t="s">
        <v>52</v>
      </c>
      <c r="E128" s="37" t="s">
        <v>223</v>
      </c>
    </row>
    <row r="129" spans="1:16" ht="12.75">
      <c r="A129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190</v>
      </c>
      <c s="32">
        <v>10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38.25">
      <c r="A131" s="38" t="s">
        <v>52</v>
      </c>
      <c r="E131" s="37" t="s">
        <v>227</v>
      </c>
    </row>
    <row r="132" spans="1:16" ht="12.75">
      <c r="A132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190</v>
      </c>
      <c s="32">
        <v>10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47</v>
      </c>
    </row>
    <row r="134" spans="1:5" ht="76.5">
      <c r="A134" s="38" t="s">
        <v>52</v>
      </c>
      <c r="E134" s="37" t="s">
        <v>231</v>
      </c>
    </row>
    <row r="135" spans="1:16" ht="25.5">
      <c r="A135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122</v>
      </c>
      <c s="32">
        <v>87.5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38.25">
      <c r="A137" s="38" t="s">
        <v>52</v>
      </c>
      <c r="E137" s="37" t="s">
        <v>235</v>
      </c>
    </row>
    <row r="138" spans="1:16" ht="12.75">
      <c r="A138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128</v>
      </c>
      <c s="32">
        <v>318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38.25">
      <c r="A140" s="38" t="s">
        <v>52</v>
      </c>
      <c r="E140" s="37" t="s">
        <v>239</v>
      </c>
    </row>
    <row r="141" spans="1:16" ht="12.75">
      <c r="A141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128</v>
      </c>
      <c s="32">
        <v>350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38.25">
      <c r="A143" s="38" t="s">
        <v>52</v>
      </c>
      <c r="E143" s="37" t="s">
        <v>243</v>
      </c>
    </row>
    <row r="144" spans="1:16" ht="12.75">
      <c r="A144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128</v>
      </c>
      <c s="32">
        <v>350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47</v>
      </c>
    </row>
    <row r="146" spans="1:5" ht="38.25">
      <c r="A146" s="38" t="s">
        <v>52</v>
      </c>
      <c r="E146" s="37" t="s">
        <v>247</v>
      </c>
    </row>
    <row r="147" spans="1:16" ht="12.75">
      <c r="A147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128</v>
      </c>
      <c s="32">
        <v>350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47</v>
      </c>
    </row>
    <row r="149" spans="1:5" ht="25.5">
      <c r="A149" s="38" t="s">
        <v>52</v>
      </c>
      <c r="E149" s="37" t="s">
        <v>251</v>
      </c>
    </row>
    <row r="150" spans="1:16" ht="12.75">
      <c r="A150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128</v>
      </c>
      <c s="32">
        <v>12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51">
      <c r="A152" s="38" t="s">
        <v>52</v>
      </c>
      <c r="E152" s="37" t="s">
        <v>255</v>
      </c>
    </row>
    <row r="153" spans="1:16" ht="12.75">
      <c r="A153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128</v>
      </c>
      <c s="32">
        <v>350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47</v>
      </c>
    </row>
    <row r="155" spans="1:5" ht="38.25">
      <c r="A155" s="36" t="s">
        <v>52</v>
      </c>
      <c r="E155" s="37" t="s">
        <v>259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0+O8+O15+O58+O89+O93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260</v>
      </c>
      <c s="39">
        <f>0+I8+I15+I58+I89+I93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260</v>
      </c>
      <c s="6"/>
      <c s="18" t="s">
        <v>261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155.28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89.25">
      <c r="A11" s="38" t="s">
        <v>52</v>
      </c>
      <c r="E11" s="37" t="s">
        <v>262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44.528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51">
      <c r="A14" s="36" t="s">
        <v>52</v>
      </c>
      <c r="E14" s="37" t="s">
        <v>263</v>
      </c>
    </row>
    <row r="15" spans="1:18" ht="12.75" customHeight="1">
      <c r="A15" s="6" t="s">
        <v>43</v>
      </c>
      <c s="6"/>
      <c s="41" t="s">
        <v>29</v>
      </c>
      <c s="6"/>
      <c s="27" t="s">
        <v>80</v>
      </c>
      <c s="6"/>
      <c s="6"/>
      <c s="6"/>
      <c s="42">
        <f>0+Q15</f>
      </c>
      <c r="O15">
        <f>0+R15</f>
      </c>
      <c r="Q15">
        <f>0+I16+I19+I22+I25+I28+I31+I34+I37+I40+I43+I46+I49+I52+I55</f>
      </c>
      <c>
        <f>0+O16+O19+O22+O25+O28+O31+O34+O37+O40+O43+O46+O49+O52+O55</f>
      </c>
    </row>
    <row r="16" spans="1:16" ht="12.75">
      <c r="A16" s="25" t="s">
        <v>45</v>
      </c>
      <c s="29" t="s">
        <v>22</v>
      </c>
      <c s="29" t="s">
        <v>81</v>
      </c>
      <c s="25" t="s">
        <v>47</v>
      </c>
      <c s="30" t="s">
        <v>82</v>
      </c>
      <c s="31" t="s">
        <v>83</v>
      </c>
      <c s="32">
        <v>14.74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76.5">
      <c r="A18" s="38" t="s">
        <v>52</v>
      </c>
      <c r="E18" s="37" t="s">
        <v>264</v>
      </c>
    </row>
    <row r="19" spans="1:16" ht="12.75">
      <c r="A19" s="25" t="s">
        <v>45</v>
      </c>
      <c s="29" t="s">
        <v>33</v>
      </c>
      <c s="29" t="s">
        <v>265</v>
      </c>
      <c s="25" t="s">
        <v>47</v>
      </c>
      <c s="30" t="s">
        <v>266</v>
      </c>
      <c s="31" t="s">
        <v>83</v>
      </c>
      <c s="32">
        <v>5.5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25.5">
      <c r="A21" s="38" t="s">
        <v>52</v>
      </c>
      <c r="E21" s="37" t="s">
        <v>267</v>
      </c>
    </row>
    <row r="22" spans="1:16" ht="12.75">
      <c r="A22" s="25" t="s">
        <v>45</v>
      </c>
      <c s="29" t="s">
        <v>35</v>
      </c>
      <c s="29" t="s">
        <v>85</v>
      </c>
      <c s="25" t="s">
        <v>47</v>
      </c>
      <c s="30" t="s">
        <v>86</v>
      </c>
      <c s="31" t="s">
        <v>83</v>
      </c>
      <c s="32">
        <v>3.65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14.75">
      <c r="A24" s="38" t="s">
        <v>52</v>
      </c>
      <c r="E24" s="37" t="s">
        <v>268</v>
      </c>
    </row>
    <row r="25" spans="1:16" ht="12.75">
      <c r="A25" s="25" t="s">
        <v>45</v>
      </c>
      <c s="29" t="s">
        <v>37</v>
      </c>
      <c s="29" t="s">
        <v>88</v>
      </c>
      <c s="25" t="s">
        <v>89</v>
      </c>
      <c s="30" t="s">
        <v>90</v>
      </c>
      <c s="31" t="s">
        <v>83</v>
      </c>
      <c s="32">
        <v>56.82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14.75">
      <c r="A27" s="38" t="s">
        <v>52</v>
      </c>
      <c r="E27" s="37" t="s">
        <v>269</v>
      </c>
    </row>
    <row r="28" spans="1:16" ht="12.75">
      <c r="A28" s="25" t="s">
        <v>45</v>
      </c>
      <c s="29" t="s">
        <v>94</v>
      </c>
      <c s="29" t="s">
        <v>88</v>
      </c>
      <c s="25" t="s">
        <v>92</v>
      </c>
      <c s="30" t="s">
        <v>90</v>
      </c>
      <c s="31" t="s">
        <v>83</v>
      </c>
      <c s="32">
        <v>11.695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02">
      <c r="A30" s="38" t="s">
        <v>52</v>
      </c>
      <c r="E30" s="37" t="s">
        <v>270</v>
      </c>
    </row>
    <row r="31" spans="1:16" ht="12.75">
      <c r="A31" s="25" t="s">
        <v>45</v>
      </c>
      <c s="29" t="s">
        <v>97</v>
      </c>
      <c s="29" t="s">
        <v>88</v>
      </c>
      <c s="25" t="s">
        <v>95</v>
      </c>
      <c s="30" t="s">
        <v>90</v>
      </c>
      <c s="31" t="s">
        <v>83</v>
      </c>
      <c s="32">
        <v>5.475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102">
      <c r="A33" s="38" t="s">
        <v>52</v>
      </c>
      <c r="E33" s="37" t="s">
        <v>271</v>
      </c>
    </row>
    <row r="34" spans="1:16" ht="12.75">
      <c r="A34" s="25" t="s">
        <v>45</v>
      </c>
      <c s="29" t="s">
        <v>40</v>
      </c>
      <c s="29" t="s">
        <v>98</v>
      </c>
      <c s="25" t="s">
        <v>47</v>
      </c>
      <c s="30" t="s">
        <v>99</v>
      </c>
      <c s="31" t="s">
        <v>83</v>
      </c>
      <c s="32">
        <v>46.52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25.5">
      <c r="A36" s="38" t="s">
        <v>52</v>
      </c>
      <c r="E36" s="37" t="s">
        <v>272</v>
      </c>
    </row>
    <row r="37" spans="1:16" ht="12.75">
      <c r="A37" s="25" t="s">
        <v>45</v>
      </c>
      <c s="29" t="s">
        <v>42</v>
      </c>
      <c s="29" t="s">
        <v>273</v>
      </c>
      <c s="25" t="s">
        <v>47</v>
      </c>
      <c s="30" t="s">
        <v>274</v>
      </c>
      <c s="31" t="s">
        <v>128</v>
      </c>
      <c s="32">
        <v>40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25.5">
      <c r="A39" s="38" t="s">
        <v>52</v>
      </c>
      <c r="E39" s="37" t="s">
        <v>275</v>
      </c>
    </row>
    <row r="40" spans="1:16" ht="12.75">
      <c r="A40" s="25" t="s">
        <v>45</v>
      </c>
      <c s="29" t="s">
        <v>107</v>
      </c>
      <c s="29" t="s">
        <v>104</v>
      </c>
      <c s="25" t="s">
        <v>47</v>
      </c>
      <c s="30" t="s">
        <v>105</v>
      </c>
      <c s="31" t="s">
        <v>83</v>
      </c>
      <c s="32">
        <v>77.64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63.75">
      <c r="A42" s="38" t="s">
        <v>52</v>
      </c>
      <c r="E42" s="37" t="s">
        <v>276</v>
      </c>
    </row>
    <row r="43" spans="1:16" ht="12.75">
      <c r="A43" s="25" t="s">
        <v>45</v>
      </c>
      <c s="29" t="s">
        <v>111</v>
      </c>
      <c s="29" t="s">
        <v>116</v>
      </c>
      <c s="25" t="s">
        <v>47</v>
      </c>
      <c s="30" t="s">
        <v>117</v>
      </c>
      <c s="31" t="s">
        <v>83</v>
      </c>
      <c s="32">
        <v>23.4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38.25">
      <c r="A45" s="38" t="s">
        <v>52</v>
      </c>
      <c r="E45" s="37" t="s">
        <v>277</v>
      </c>
    </row>
    <row r="46" spans="1:16" ht="12.75">
      <c r="A46" s="25" t="s">
        <v>45</v>
      </c>
      <c s="29" t="s">
        <v>115</v>
      </c>
      <c s="29" t="s">
        <v>120</v>
      </c>
      <c s="25" t="s">
        <v>47</v>
      </c>
      <c s="30" t="s">
        <v>121</v>
      </c>
      <c s="31" t="s">
        <v>122</v>
      </c>
      <c s="32">
        <v>202.5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63.75">
      <c r="A48" s="38" t="s">
        <v>52</v>
      </c>
      <c r="E48" s="37" t="s">
        <v>278</v>
      </c>
    </row>
    <row r="49" spans="1:16" ht="12.75">
      <c r="A49" s="25" t="s">
        <v>45</v>
      </c>
      <c s="29" t="s">
        <v>119</v>
      </c>
      <c s="29" t="s">
        <v>279</v>
      </c>
      <c s="25" t="s">
        <v>47</v>
      </c>
      <c s="30" t="s">
        <v>280</v>
      </c>
      <c s="31" t="s">
        <v>122</v>
      </c>
      <c s="32">
        <v>232.6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51">
      <c r="A51" s="38" t="s">
        <v>52</v>
      </c>
      <c r="E51" s="37" t="s">
        <v>281</v>
      </c>
    </row>
    <row r="52" spans="1:16" ht="12.75">
      <c r="A52" s="25" t="s">
        <v>45</v>
      </c>
      <c s="29" t="s">
        <v>125</v>
      </c>
      <c s="29" t="s">
        <v>282</v>
      </c>
      <c s="25" t="s">
        <v>47</v>
      </c>
      <c s="30" t="s">
        <v>283</v>
      </c>
      <c s="31" t="s">
        <v>122</v>
      </c>
      <c s="32">
        <v>232.6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51">
      <c r="A54" s="38" t="s">
        <v>52</v>
      </c>
      <c r="E54" s="37" t="s">
        <v>281</v>
      </c>
    </row>
    <row r="55" spans="1:16" ht="12.75">
      <c r="A55" s="25" t="s">
        <v>45</v>
      </c>
      <c s="29" t="s">
        <v>130</v>
      </c>
      <c s="29" t="s">
        <v>284</v>
      </c>
      <c s="25" t="s">
        <v>47</v>
      </c>
      <c s="30" t="s">
        <v>285</v>
      </c>
      <c s="31" t="s">
        <v>122</v>
      </c>
      <c s="32">
        <v>232.6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51">
      <c r="A57" s="36" t="s">
        <v>52</v>
      </c>
      <c r="E57" s="37" t="s">
        <v>281</v>
      </c>
    </row>
    <row r="58" spans="1:18" ht="12.75" customHeight="1">
      <c r="A58" s="6" t="s">
        <v>43</v>
      </c>
      <c s="6"/>
      <c s="41" t="s">
        <v>35</v>
      </c>
      <c s="6"/>
      <c s="27" t="s">
        <v>139</v>
      </c>
      <c s="6"/>
      <c s="6"/>
      <c s="6"/>
      <c s="42">
        <f>0+Q58</f>
      </c>
      <c r="O58">
        <f>0+R58</f>
      </c>
      <c r="Q58">
        <f>0+I59+I62+I65+I68+I71+I74+I77+I80+I83+I86</f>
      </c>
      <c>
        <f>0+O59+O62+O65+O68+O71+O74+O77+O80+O83+O86</f>
      </c>
    </row>
    <row r="59" spans="1:16" ht="12.75">
      <c r="A59" s="25" t="s">
        <v>45</v>
      </c>
      <c s="29" t="s">
        <v>135</v>
      </c>
      <c s="29" t="s">
        <v>141</v>
      </c>
      <c s="25" t="s">
        <v>47</v>
      </c>
      <c s="30" t="s">
        <v>142</v>
      </c>
      <c s="31" t="s">
        <v>122</v>
      </c>
      <c s="32">
        <v>154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25.5">
      <c r="A61" s="38" t="s">
        <v>52</v>
      </c>
      <c r="E61" s="37" t="s">
        <v>286</v>
      </c>
    </row>
    <row r="62" spans="1:16" ht="12.75">
      <c r="A62" s="25" t="s">
        <v>45</v>
      </c>
      <c s="29" t="s">
        <v>140</v>
      </c>
      <c s="29" t="s">
        <v>145</v>
      </c>
      <c s="25" t="s">
        <v>89</v>
      </c>
      <c s="30" t="s">
        <v>146</v>
      </c>
      <c s="31" t="s">
        <v>122</v>
      </c>
      <c s="32">
        <v>69.4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63.75">
      <c r="A64" s="38" t="s">
        <v>52</v>
      </c>
      <c r="E64" s="37" t="s">
        <v>287</v>
      </c>
    </row>
    <row r="65" spans="1:16" ht="12.75">
      <c r="A65" s="25" t="s">
        <v>45</v>
      </c>
      <c s="29" t="s">
        <v>144</v>
      </c>
      <c s="29" t="s">
        <v>145</v>
      </c>
      <c s="25" t="s">
        <v>92</v>
      </c>
      <c s="30" t="s">
        <v>146</v>
      </c>
      <c s="31" t="s">
        <v>122</v>
      </c>
      <c s="32">
        <v>490.5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89.25">
      <c r="A67" s="38" t="s">
        <v>52</v>
      </c>
      <c r="E67" s="37" t="s">
        <v>149</v>
      </c>
    </row>
    <row r="68" spans="1:16" ht="12.75">
      <c r="A68" s="25" t="s">
        <v>45</v>
      </c>
      <c s="29" t="s">
        <v>148</v>
      </c>
      <c s="29" t="s">
        <v>151</v>
      </c>
      <c s="25" t="s">
        <v>47</v>
      </c>
      <c s="30" t="s">
        <v>152</v>
      </c>
      <c s="31" t="s">
        <v>122</v>
      </c>
      <c s="32">
        <v>154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38.25">
      <c r="A70" s="38" t="s">
        <v>52</v>
      </c>
      <c r="E70" s="37" t="s">
        <v>288</v>
      </c>
    </row>
    <row r="71" spans="1:16" ht="12.75">
      <c r="A71" s="25" t="s">
        <v>45</v>
      </c>
      <c s="29" t="s">
        <v>150</v>
      </c>
      <c s="29" t="s">
        <v>155</v>
      </c>
      <c s="25" t="s">
        <v>47</v>
      </c>
      <c s="30" t="s">
        <v>156</v>
      </c>
      <c s="31" t="s">
        <v>122</v>
      </c>
      <c s="32">
        <v>154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12.75">
      <c r="A73" s="38" t="s">
        <v>52</v>
      </c>
      <c r="E73" s="37" t="s">
        <v>289</v>
      </c>
    </row>
    <row r="74" spans="1:16" ht="12.75">
      <c r="A74" s="25" t="s">
        <v>45</v>
      </c>
      <c s="29" t="s">
        <v>154</v>
      </c>
      <c s="29" t="s">
        <v>159</v>
      </c>
      <c s="25" t="s">
        <v>47</v>
      </c>
      <c s="30" t="s">
        <v>160</v>
      </c>
      <c s="31" t="s">
        <v>122</v>
      </c>
      <c s="32">
        <v>320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38.25">
      <c r="A76" s="38" t="s">
        <v>52</v>
      </c>
      <c r="E76" s="37" t="s">
        <v>290</v>
      </c>
    </row>
    <row r="77" spans="1:16" ht="12.75">
      <c r="A77" s="25" t="s">
        <v>45</v>
      </c>
      <c s="29" t="s">
        <v>158</v>
      </c>
      <c s="29" t="s">
        <v>163</v>
      </c>
      <c s="25" t="s">
        <v>47</v>
      </c>
      <c s="30" t="s">
        <v>164</v>
      </c>
      <c s="31" t="s">
        <v>83</v>
      </c>
      <c s="32">
        <v>7.36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63.75">
      <c r="A79" s="38" t="s">
        <v>52</v>
      </c>
      <c r="E79" s="37" t="s">
        <v>291</v>
      </c>
    </row>
    <row r="80" spans="1:16" ht="12.75">
      <c r="A80" s="25" t="s">
        <v>45</v>
      </c>
      <c s="29" t="s">
        <v>162</v>
      </c>
      <c s="29" t="s">
        <v>167</v>
      </c>
      <c s="25" t="s">
        <v>47</v>
      </c>
      <c s="30" t="s">
        <v>168</v>
      </c>
      <c s="31" t="s">
        <v>122</v>
      </c>
      <c s="32">
        <v>154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25.5">
      <c r="A82" s="38" t="s">
        <v>52</v>
      </c>
      <c r="E82" s="37" t="s">
        <v>292</v>
      </c>
    </row>
    <row r="83" spans="1:16" ht="12.75">
      <c r="A83" s="25" t="s">
        <v>45</v>
      </c>
      <c s="29" t="s">
        <v>166</v>
      </c>
      <c s="29" t="s">
        <v>171</v>
      </c>
      <c s="25" t="s">
        <v>47</v>
      </c>
      <c s="30" t="s">
        <v>172</v>
      </c>
      <c s="31" t="s">
        <v>122</v>
      </c>
      <c s="32">
        <v>3.6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47</v>
      </c>
    </row>
    <row r="85" spans="1:5" ht="63.75">
      <c r="A85" s="38" t="s">
        <v>52</v>
      </c>
      <c r="E85" s="37" t="s">
        <v>293</v>
      </c>
    </row>
    <row r="86" spans="1:16" ht="12.75">
      <c r="A86" s="25" t="s">
        <v>45</v>
      </c>
      <c s="29" t="s">
        <v>170</v>
      </c>
      <c s="29" t="s">
        <v>175</v>
      </c>
      <c s="25" t="s">
        <v>47</v>
      </c>
      <c s="30" t="s">
        <v>176</v>
      </c>
      <c s="31" t="s">
        <v>122</v>
      </c>
      <c s="32">
        <v>32.9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63.75">
      <c r="A88" s="36" t="s">
        <v>52</v>
      </c>
      <c r="E88" s="37" t="s">
        <v>294</v>
      </c>
    </row>
    <row r="89" spans="1:18" ht="12.75" customHeight="1">
      <c r="A89" s="6" t="s">
        <v>43</v>
      </c>
      <c s="6"/>
      <c s="41" t="s">
        <v>94</v>
      </c>
      <c s="6"/>
      <c s="27" t="s">
        <v>295</v>
      </c>
      <c s="6"/>
      <c s="6"/>
      <c s="6"/>
      <c s="42">
        <f>0+Q89</f>
      </c>
      <c r="O89">
        <f>0+R89</f>
      </c>
      <c r="Q89">
        <f>0+I90</f>
      </c>
      <c>
        <f>0+O90</f>
      </c>
    </row>
    <row r="90" spans="1:16" ht="12.75">
      <c r="A90" s="25" t="s">
        <v>45</v>
      </c>
      <c s="29" t="s">
        <v>174</v>
      </c>
      <c s="29" t="s">
        <v>296</v>
      </c>
      <c s="25" t="s">
        <v>47</v>
      </c>
      <c s="30" t="s">
        <v>297</v>
      </c>
      <c s="31" t="s">
        <v>122</v>
      </c>
      <c s="32">
        <v>70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298</v>
      </c>
    </row>
    <row r="93" spans="1:18" ht="12.75" customHeight="1">
      <c r="A93" s="6" t="s">
        <v>43</v>
      </c>
      <c s="6"/>
      <c s="41" t="s">
        <v>40</v>
      </c>
      <c s="6"/>
      <c s="27" t="s">
        <v>202</v>
      </c>
      <c s="6"/>
      <c s="6"/>
      <c s="6"/>
      <c s="42">
        <f>0+Q93</f>
      </c>
      <c r="O93">
        <f>0+R93</f>
      </c>
      <c r="Q93">
        <f>0+I94+I97+I100+I103</f>
      </c>
      <c>
        <f>0+O94+O97+O100+O103</f>
      </c>
    </row>
    <row r="94" spans="1:16" ht="12.75">
      <c r="A94" s="25" t="s">
        <v>45</v>
      </c>
      <c s="29" t="s">
        <v>178</v>
      </c>
      <c s="29" t="s">
        <v>241</v>
      </c>
      <c s="25" t="s">
        <v>47</v>
      </c>
      <c s="30" t="s">
        <v>242</v>
      </c>
      <c s="31" t="s">
        <v>128</v>
      </c>
      <c s="32">
        <v>45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38.25">
      <c r="A96" s="38" t="s">
        <v>52</v>
      </c>
      <c r="E96" s="37" t="s">
        <v>299</v>
      </c>
    </row>
    <row r="97" spans="1:16" ht="12.75">
      <c r="A97" s="25" t="s">
        <v>45</v>
      </c>
      <c s="29" t="s">
        <v>182</v>
      </c>
      <c s="29" t="s">
        <v>245</v>
      </c>
      <c s="25" t="s">
        <v>47</v>
      </c>
      <c s="30" t="s">
        <v>246</v>
      </c>
      <c s="31" t="s">
        <v>128</v>
      </c>
      <c s="32">
        <v>81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38.25">
      <c r="A99" s="38" t="s">
        <v>52</v>
      </c>
      <c r="E99" s="37" t="s">
        <v>300</v>
      </c>
    </row>
    <row r="100" spans="1:16" ht="12.75">
      <c r="A100" s="25" t="s">
        <v>45</v>
      </c>
      <c s="29" t="s">
        <v>187</v>
      </c>
      <c s="29" t="s">
        <v>249</v>
      </c>
      <c s="25" t="s">
        <v>47</v>
      </c>
      <c s="30" t="s">
        <v>250</v>
      </c>
      <c s="31" t="s">
        <v>128</v>
      </c>
      <c s="32">
        <v>81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25.5">
      <c r="A102" s="38" t="s">
        <v>52</v>
      </c>
      <c r="E102" s="37" t="s">
        <v>301</v>
      </c>
    </row>
    <row r="103" spans="1:16" ht="12.75">
      <c r="A103" s="25" t="s">
        <v>45</v>
      </c>
      <c s="29" t="s">
        <v>192</v>
      </c>
      <c s="29" t="s">
        <v>257</v>
      </c>
      <c s="25" t="s">
        <v>47</v>
      </c>
      <c s="30" t="s">
        <v>258</v>
      </c>
      <c s="31" t="s">
        <v>128</v>
      </c>
      <c s="32">
        <v>81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38.25">
      <c r="A105" s="36" t="s">
        <v>52</v>
      </c>
      <c r="E105" s="37" t="s">
        <v>302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303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303</v>
      </c>
      <c s="6"/>
      <c s="18" t="s">
        <v>304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202</v>
      </c>
      <c s="19"/>
      <c s="19"/>
      <c s="19"/>
      <c s="28">
        <f>0+Q8</f>
      </c>
      <c r="O8">
        <f>0+R8</f>
      </c>
      <c r="Q8">
        <f>0+I9+I12+I15+I18+I21+I24+I27+I30+I33+I36+I39+I42+I45+I48+I51+I54+I57+I60+I63+I66+I69</f>
      </c>
      <c>
        <f>0+O9+O12+O15+O18+O21+O24+O27+O30+O33+O36+O39+O42+O45+O48+O51+O54+O57+O60+O63+O66+O69</f>
      </c>
    </row>
    <row r="9" spans="1:16" ht="25.5">
      <c r="A9" s="25" t="s">
        <v>45</v>
      </c>
      <c s="29" t="s">
        <v>29</v>
      </c>
      <c s="29" t="s">
        <v>212</v>
      </c>
      <c s="25" t="s">
        <v>47</v>
      </c>
      <c s="30" t="s">
        <v>213</v>
      </c>
      <c s="31" t="s">
        <v>190</v>
      </c>
      <c s="32">
        <v>20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8" t="s">
        <v>52</v>
      </c>
      <c r="E11" s="37" t="s">
        <v>305</v>
      </c>
    </row>
    <row r="12" spans="1:16" ht="12.75">
      <c r="A12" s="25" t="s">
        <v>45</v>
      </c>
      <c s="29" t="s">
        <v>23</v>
      </c>
      <c s="29" t="s">
        <v>216</v>
      </c>
      <c s="25" t="s">
        <v>47</v>
      </c>
      <c s="30" t="s">
        <v>217</v>
      </c>
      <c s="31" t="s">
        <v>190</v>
      </c>
      <c s="32">
        <v>20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52</v>
      </c>
      <c r="E14" s="37" t="s">
        <v>306</v>
      </c>
    </row>
    <row r="15" spans="1:16" ht="12.75">
      <c r="A15" s="25" t="s">
        <v>45</v>
      </c>
      <c s="29" t="s">
        <v>22</v>
      </c>
      <c s="29" t="s">
        <v>307</v>
      </c>
      <c s="25" t="s">
        <v>47</v>
      </c>
      <c s="30" t="s">
        <v>308</v>
      </c>
      <c s="31" t="s">
        <v>309</v>
      </c>
      <c s="32">
        <v>1860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310</v>
      </c>
    </row>
    <row r="18" spans="1:16" ht="12.75">
      <c r="A18" s="25" t="s">
        <v>45</v>
      </c>
      <c s="29" t="s">
        <v>33</v>
      </c>
      <c s="29" t="s">
        <v>311</v>
      </c>
      <c s="25" t="s">
        <v>47</v>
      </c>
      <c s="30" t="s">
        <v>312</v>
      </c>
      <c s="31" t="s">
        <v>190</v>
      </c>
      <c s="32">
        <v>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25.5">
      <c r="A20" s="38" t="s">
        <v>52</v>
      </c>
      <c r="E20" s="37" t="s">
        <v>313</v>
      </c>
    </row>
    <row r="21" spans="1:16" ht="12.75">
      <c r="A21" s="25" t="s">
        <v>45</v>
      </c>
      <c s="29" t="s">
        <v>35</v>
      </c>
      <c s="29" t="s">
        <v>314</v>
      </c>
      <c s="25" t="s">
        <v>47</v>
      </c>
      <c s="30" t="s">
        <v>315</v>
      </c>
      <c s="31" t="s">
        <v>190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316</v>
      </c>
    </row>
    <row r="24" spans="1:16" ht="12.75">
      <c r="A24" s="25" t="s">
        <v>45</v>
      </c>
      <c s="29" t="s">
        <v>37</v>
      </c>
      <c s="29" t="s">
        <v>317</v>
      </c>
      <c s="25" t="s">
        <v>47</v>
      </c>
      <c s="30" t="s">
        <v>318</v>
      </c>
      <c s="31" t="s">
        <v>309</v>
      </c>
      <c s="32">
        <v>186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52</v>
      </c>
      <c r="E26" s="37" t="s">
        <v>319</v>
      </c>
    </row>
    <row r="27" spans="1:16" ht="12.75">
      <c r="A27" s="25" t="s">
        <v>45</v>
      </c>
      <c s="29" t="s">
        <v>94</v>
      </c>
      <c s="29" t="s">
        <v>320</v>
      </c>
      <c s="25" t="s">
        <v>47</v>
      </c>
      <c s="30" t="s">
        <v>321</v>
      </c>
      <c s="31" t="s">
        <v>190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25.5">
      <c r="A29" s="38" t="s">
        <v>52</v>
      </c>
      <c r="E29" s="37" t="s">
        <v>322</v>
      </c>
    </row>
    <row r="30" spans="1:16" ht="12.75">
      <c r="A30" s="25" t="s">
        <v>45</v>
      </c>
      <c s="29" t="s">
        <v>97</v>
      </c>
      <c s="29" t="s">
        <v>323</v>
      </c>
      <c s="25" t="s">
        <v>47</v>
      </c>
      <c s="30" t="s">
        <v>324</v>
      </c>
      <c s="31" t="s">
        <v>190</v>
      </c>
      <c s="32">
        <v>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8" t="s">
        <v>52</v>
      </c>
      <c r="E32" s="37" t="s">
        <v>325</v>
      </c>
    </row>
    <row r="33" spans="1:16" ht="12.75">
      <c r="A33" s="25" t="s">
        <v>45</v>
      </c>
      <c s="29" t="s">
        <v>40</v>
      </c>
      <c s="29" t="s">
        <v>326</v>
      </c>
      <c s="25" t="s">
        <v>47</v>
      </c>
      <c s="30" t="s">
        <v>327</v>
      </c>
      <c s="31" t="s">
        <v>309</v>
      </c>
      <c s="32">
        <v>186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8" t="s">
        <v>52</v>
      </c>
      <c r="E35" s="37" t="s">
        <v>328</v>
      </c>
    </row>
    <row r="36" spans="1:16" ht="12.75">
      <c r="A36" s="25" t="s">
        <v>45</v>
      </c>
      <c s="29" t="s">
        <v>42</v>
      </c>
      <c s="29" t="s">
        <v>329</v>
      </c>
      <c s="25" t="s">
        <v>47</v>
      </c>
      <c s="30" t="s">
        <v>330</v>
      </c>
      <c s="31" t="s">
        <v>190</v>
      </c>
      <c s="32">
        <v>2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47</v>
      </c>
    </row>
    <row r="38" spans="1:5" ht="12.75">
      <c r="A38" s="38" t="s">
        <v>52</v>
      </c>
      <c r="E38" s="37" t="s">
        <v>325</v>
      </c>
    </row>
    <row r="39" spans="1:16" ht="12.75">
      <c r="A39" s="25" t="s">
        <v>45</v>
      </c>
      <c s="29" t="s">
        <v>107</v>
      </c>
      <c s="29" t="s">
        <v>331</v>
      </c>
      <c s="25" t="s">
        <v>47</v>
      </c>
      <c s="30" t="s">
        <v>332</v>
      </c>
      <c s="31" t="s">
        <v>190</v>
      </c>
      <c s="32">
        <v>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8" t="s">
        <v>52</v>
      </c>
      <c r="E41" s="37" t="s">
        <v>325</v>
      </c>
    </row>
    <row r="42" spans="1:16" ht="12.75">
      <c r="A42" s="25" t="s">
        <v>45</v>
      </c>
      <c s="29" t="s">
        <v>111</v>
      </c>
      <c s="29" t="s">
        <v>333</v>
      </c>
      <c s="25" t="s">
        <v>47</v>
      </c>
      <c s="30" t="s">
        <v>334</v>
      </c>
      <c s="31" t="s">
        <v>309</v>
      </c>
      <c s="32">
        <v>186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328</v>
      </c>
    </row>
    <row r="45" spans="1:16" ht="12.75">
      <c r="A45" s="25" t="s">
        <v>45</v>
      </c>
      <c s="29" t="s">
        <v>115</v>
      </c>
      <c s="29" t="s">
        <v>335</v>
      </c>
      <c s="25" t="s">
        <v>47</v>
      </c>
      <c s="30" t="s">
        <v>336</v>
      </c>
      <c s="31" t="s">
        <v>190</v>
      </c>
      <c s="32">
        <v>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25.5">
      <c r="A47" s="38" t="s">
        <v>52</v>
      </c>
      <c r="E47" s="37" t="s">
        <v>313</v>
      </c>
    </row>
    <row r="48" spans="1:16" ht="12.75">
      <c r="A48" s="25" t="s">
        <v>45</v>
      </c>
      <c s="29" t="s">
        <v>119</v>
      </c>
      <c s="29" t="s">
        <v>337</v>
      </c>
      <c s="25" t="s">
        <v>47</v>
      </c>
      <c s="30" t="s">
        <v>338</v>
      </c>
      <c s="31" t="s">
        <v>190</v>
      </c>
      <c s="32">
        <v>2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12.75">
      <c r="A50" s="38" t="s">
        <v>52</v>
      </c>
      <c r="E50" s="37" t="s">
        <v>316</v>
      </c>
    </row>
    <row r="51" spans="1:16" ht="12.75">
      <c r="A51" s="25" t="s">
        <v>45</v>
      </c>
      <c s="29" t="s">
        <v>125</v>
      </c>
      <c s="29" t="s">
        <v>339</v>
      </c>
      <c s="25" t="s">
        <v>47</v>
      </c>
      <c s="30" t="s">
        <v>340</v>
      </c>
      <c s="31" t="s">
        <v>309</v>
      </c>
      <c s="32">
        <v>186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8" t="s">
        <v>52</v>
      </c>
      <c r="E53" s="37" t="s">
        <v>328</v>
      </c>
    </row>
    <row r="54" spans="1:16" ht="12.75">
      <c r="A54" s="25" t="s">
        <v>45</v>
      </c>
      <c s="29" t="s">
        <v>130</v>
      </c>
      <c s="29" t="s">
        <v>341</v>
      </c>
      <c s="25" t="s">
        <v>47</v>
      </c>
      <c s="30" t="s">
        <v>342</v>
      </c>
      <c s="31" t="s">
        <v>190</v>
      </c>
      <c s="32">
        <v>20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25.5">
      <c r="A56" s="38" t="s">
        <v>52</v>
      </c>
      <c r="E56" s="37" t="s">
        <v>343</v>
      </c>
    </row>
    <row r="57" spans="1:16" ht="12.75">
      <c r="A57" s="25" t="s">
        <v>45</v>
      </c>
      <c s="29" t="s">
        <v>135</v>
      </c>
      <c s="29" t="s">
        <v>344</v>
      </c>
      <c s="25" t="s">
        <v>47</v>
      </c>
      <c s="30" t="s">
        <v>345</v>
      </c>
      <c s="31" t="s">
        <v>190</v>
      </c>
      <c s="32">
        <v>20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8" t="s">
        <v>52</v>
      </c>
      <c r="E59" s="37" t="s">
        <v>346</v>
      </c>
    </row>
    <row r="60" spans="1:16" ht="12.75">
      <c r="A60" s="25" t="s">
        <v>45</v>
      </c>
      <c s="29" t="s">
        <v>140</v>
      </c>
      <c s="29" t="s">
        <v>347</v>
      </c>
      <c s="25" t="s">
        <v>47</v>
      </c>
      <c s="30" t="s">
        <v>348</v>
      </c>
      <c s="31" t="s">
        <v>309</v>
      </c>
      <c s="32">
        <v>1860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2.75">
      <c r="A62" s="38" t="s">
        <v>52</v>
      </c>
      <c r="E62" s="37" t="s">
        <v>349</v>
      </c>
    </row>
    <row r="63" spans="1:16" ht="25.5">
      <c r="A63" s="25" t="s">
        <v>45</v>
      </c>
      <c s="29" t="s">
        <v>144</v>
      </c>
      <c s="29" t="s">
        <v>350</v>
      </c>
      <c s="25" t="s">
        <v>47</v>
      </c>
      <c s="30" t="s">
        <v>351</v>
      </c>
      <c s="31" t="s">
        <v>190</v>
      </c>
      <c s="32">
        <v>68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63.75">
      <c r="A65" s="38" t="s">
        <v>52</v>
      </c>
      <c r="E65" s="37" t="s">
        <v>352</v>
      </c>
    </row>
    <row r="66" spans="1:16" ht="12.75">
      <c r="A66" s="25" t="s">
        <v>45</v>
      </c>
      <c s="29" t="s">
        <v>148</v>
      </c>
      <c s="29" t="s">
        <v>353</v>
      </c>
      <c s="25" t="s">
        <v>47</v>
      </c>
      <c s="30" t="s">
        <v>354</v>
      </c>
      <c s="31" t="s">
        <v>190</v>
      </c>
      <c s="32">
        <v>68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51">
      <c r="A68" s="38" t="s">
        <v>52</v>
      </c>
      <c r="E68" s="37" t="s">
        <v>355</v>
      </c>
    </row>
    <row r="69" spans="1:16" ht="12.75">
      <c r="A69" s="25" t="s">
        <v>45</v>
      </c>
      <c s="29" t="s">
        <v>150</v>
      </c>
      <c s="29" t="s">
        <v>356</v>
      </c>
      <c s="25" t="s">
        <v>47</v>
      </c>
      <c s="30" t="s">
        <v>357</v>
      </c>
      <c s="31" t="s">
        <v>309</v>
      </c>
      <c s="32">
        <v>6324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51">
      <c r="A71" s="36" t="s">
        <v>52</v>
      </c>
      <c r="E71" s="37" t="s">
        <v>358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359</v>
      </c>
      <c s="39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359</v>
      </c>
      <c s="6"/>
      <c s="18" t="s">
        <v>360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51">
      <c r="A11" s="36" t="s">
        <v>52</v>
      </c>
      <c r="E11" s="37" t="s">
        <v>361</v>
      </c>
    </row>
    <row r="12" spans="1:18" ht="12.75" customHeight="1">
      <c r="A12" s="6" t="s">
        <v>43</v>
      </c>
      <c s="6"/>
      <c s="41" t="s">
        <v>29</v>
      </c>
      <c s="6"/>
      <c s="27" t="s">
        <v>80</v>
      </c>
      <c s="6"/>
      <c s="6"/>
      <c s="6"/>
      <c s="42">
        <f>0+Q12</f>
      </c>
      <c r="O12">
        <f>0+R12</f>
      </c>
      <c r="Q12">
        <f>0+I13+I16+I19+I22+I25+I28</f>
      </c>
      <c>
        <f>0+O13+O16+O19+O22+O25+O28</f>
      </c>
    </row>
    <row r="13" spans="1:16" ht="12.75">
      <c r="A13" s="25" t="s">
        <v>45</v>
      </c>
      <c s="29" t="s">
        <v>23</v>
      </c>
      <c s="29" t="s">
        <v>362</v>
      </c>
      <c s="25" t="s">
        <v>47</v>
      </c>
      <c s="30" t="s">
        <v>363</v>
      </c>
      <c s="31" t="s">
        <v>122</v>
      </c>
      <c s="32">
        <v>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218</v>
      </c>
    </row>
    <row r="15" spans="1:5" ht="12.75">
      <c r="A15" s="38" t="s">
        <v>52</v>
      </c>
      <c r="E15" s="37" t="s">
        <v>364</v>
      </c>
    </row>
    <row r="16" spans="1:16" ht="12.75">
      <c r="A16" s="25" t="s">
        <v>45</v>
      </c>
      <c s="29" t="s">
        <v>22</v>
      </c>
      <c s="29" t="s">
        <v>365</v>
      </c>
      <c s="25" t="s">
        <v>47</v>
      </c>
      <c s="30" t="s">
        <v>366</v>
      </c>
      <c s="31" t="s">
        <v>190</v>
      </c>
      <c s="32">
        <v>1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12.75">
      <c r="A18" s="38" t="s">
        <v>52</v>
      </c>
      <c r="E18" s="37" t="s">
        <v>367</v>
      </c>
    </row>
    <row r="19" spans="1:16" ht="12.75">
      <c r="A19" s="25" t="s">
        <v>45</v>
      </c>
      <c s="29" t="s">
        <v>33</v>
      </c>
      <c s="29" t="s">
        <v>368</v>
      </c>
      <c s="25" t="s">
        <v>47</v>
      </c>
      <c s="30" t="s">
        <v>369</v>
      </c>
      <c s="31" t="s">
        <v>190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52</v>
      </c>
      <c r="E21" s="37" t="s">
        <v>370</v>
      </c>
    </row>
    <row r="22" spans="1:16" ht="12.75">
      <c r="A22" s="25" t="s">
        <v>45</v>
      </c>
      <c s="29" t="s">
        <v>35</v>
      </c>
      <c s="29" t="s">
        <v>371</v>
      </c>
      <c s="25" t="s">
        <v>47</v>
      </c>
      <c s="30" t="s">
        <v>372</v>
      </c>
      <c s="31" t="s">
        <v>122</v>
      </c>
      <c s="32">
        <v>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25.5">
      <c r="A24" s="38" t="s">
        <v>52</v>
      </c>
      <c r="E24" s="37" t="s">
        <v>373</v>
      </c>
    </row>
    <row r="25" spans="1:16" ht="25.5">
      <c r="A25" s="25" t="s">
        <v>45</v>
      </c>
      <c s="29" t="s">
        <v>37</v>
      </c>
      <c s="29" t="s">
        <v>374</v>
      </c>
      <c s="25" t="s">
        <v>47</v>
      </c>
      <c s="30" t="s">
        <v>375</v>
      </c>
      <c s="31" t="s">
        <v>190</v>
      </c>
      <c s="32">
        <v>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376</v>
      </c>
    </row>
    <row r="27" spans="1:5" ht="12.75">
      <c r="A27" s="38" t="s">
        <v>52</v>
      </c>
      <c r="E27" s="37" t="s">
        <v>377</v>
      </c>
    </row>
    <row r="28" spans="1:16" ht="12.75">
      <c r="A28" s="25" t="s">
        <v>45</v>
      </c>
      <c s="29" t="s">
        <v>94</v>
      </c>
      <c s="29" t="s">
        <v>378</v>
      </c>
      <c s="25" t="s">
        <v>47</v>
      </c>
      <c s="30" t="s">
        <v>379</v>
      </c>
      <c s="31" t="s">
        <v>83</v>
      </c>
      <c s="32">
        <v>0.2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6" t="s">
        <v>52</v>
      </c>
      <c r="E30" s="37" t="s">
        <v>380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70F57622-D137-458B-9FC2-9618E7E8CD57}"/>
</file>

<file path=customXml/itemProps2.xml><?xml version="1.0" encoding="utf-8"?>
<ds:datastoreItem xmlns:ds="http://schemas.openxmlformats.org/officeDocument/2006/customXml" ds:itemID="{CFFE2A5D-3FEC-4A67-9C0D-22166F251DA9}"/>
</file>

<file path=customXml/itemProps3.xml><?xml version="1.0" encoding="utf-8"?>
<ds:datastoreItem xmlns:ds="http://schemas.openxmlformats.org/officeDocument/2006/customXml" ds:itemID="{44A8DD7F-1BFB-441F-8A4D-B9DE25EC115C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